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0" yWindow="7215" windowWidth="25260" windowHeight="6855" tabRatio="887" firstSheet="3" activeTab="3"/>
  </bookViews>
  <sheets>
    <sheet name="To do" sheetId="28" state="hidden" r:id="rId1"/>
    <sheet name="Info" sheetId="1" state="hidden" r:id="rId2"/>
    <sheet name="Process" sheetId="33" state="hidden" r:id="rId3"/>
    <sheet name="Disclaimer" sheetId="63" r:id="rId4"/>
    <sheet name="IS" sheetId="19" r:id="rId5"/>
    <sheet name="EV_##PARKEDGET##" sheetId="34" state="veryHidden" r:id="rId6"/>
    <sheet name="EV_##PARKEDCOM##" sheetId="35" state="veryHidden" r:id="rId7"/>
    <sheet name="EV_##PARKEDPROPS##" sheetId="36" state="veryHidden" r:id="rId8"/>
    <sheet name="BS" sheetId="18" r:id="rId9"/>
    <sheet name="BS HFS" sheetId="64" r:id="rId10"/>
    <sheet name="Equity" sheetId="20" r:id="rId11"/>
    <sheet name="CF" sheetId="21" r:id="rId12"/>
    <sheet name="SEG" sheetId="22" r:id="rId13"/>
    <sheet name="INV" sheetId="23" r:id="rId14"/>
    <sheet name="IAS 34" sheetId="24" r:id="rId15"/>
    <sheet name="Fair value hierarchy" sheetId="54" r:id="rId16"/>
    <sheet name="Fair value transfers" sheetId="55" r:id="rId17"/>
    <sheet name="Level III financial instruments" sheetId="56" r:id="rId18"/>
    <sheet name="Significant unobs" sheetId="60" r:id="rId19"/>
    <sheet name="Effect alternative assumptions" sheetId="58" state="hidden" r:id="rId20"/>
    <sheet name="Fair value information" sheetId="59" r:id="rId21"/>
    <sheet name="Offsetting" sheetId="53" state="hidden" r:id="rId22"/>
    <sheet name="Rates" sheetId="25" r:id="rId23"/>
    <sheet name="Model and assumption updates" sheetId="62" state="hidden" r:id="rId24"/>
    <sheet name="SEG 1.1 Segment IS CY" sheetId="42" state="hidden" r:id="rId25"/>
    <sheet name="SEG 1.2 Segment IS PY" sheetId="43" state="hidden" r:id="rId26"/>
    <sheet name="SEG 1.3 Segment IS PY2" sheetId="45" state="hidden" r:id="rId27"/>
    <sheet name="CORE Compreh" sheetId="37" state="hidden" r:id="rId28"/>
    <sheet name="CORE Equity 2012" sheetId="38" state="hidden" r:id="rId29"/>
    <sheet name="CORE Equity 2011" sheetId="39" state="hidden" r:id="rId30"/>
    <sheet name="SEG 6 investments CY" sheetId="40" state="hidden" r:id="rId31"/>
    <sheet name="SEG 7 investments PY" sheetId="41" state="hidden"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EAC1" localSheetId="9">OFFSET([1]!start,0,1,'[2]Business Split'!$B$56,1)</definedName>
    <definedName name="_EAC1">OFFSET([1]!start,0,1,'[2]Business Split'!$B$56,1)</definedName>
    <definedName name="_EAC2" localSheetId="9">OFFSET([1]!start,0,2,'[2]Business Split'!$B$56,1)</definedName>
    <definedName name="_EAC2">OFFSET([1]!start,0,2,'[2]Business Split'!$B$56,1)</definedName>
    <definedName name="_EFC1" localSheetId="9">OFFSET([1]!startEFC,0,1,'[2]Business Split'!$B$56,1)</definedName>
    <definedName name="_EFC1">OFFSET([1]!startEFC,0,1,'[2]Business Split'!$B$56,1)</definedName>
    <definedName name="_EFC2" localSheetId="9">OFFSET([1]!startEFC,0,2,'[2]Business Split'!$B$56,1)</definedName>
    <definedName name="_EFC2">OFFSET([1]!startEFC,0,2,'[2]Business Split'!$B$56,1)</definedName>
    <definedName name="_ERC1" localSheetId="9">OFFSET([1]!startERC,0,1,'[2]Business Split'!$B$56,1)</definedName>
    <definedName name="_ERC1">OFFSET([1]!startERC,0,1,'[2]Business Split'!$B$56,1)</definedName>
    <definedName name="_ERC2" localSheetId="9">OFFSET([1]!startERC,0,2,'[2]Business Split'!$B$56,1)</definedName>
    <definedName name="_ERC2">OFFSET([1]!startERC,0,2,'[2]Business Split'!$B$56,1)</definedName>
    <definedName name="_GoBack" localSheetId="3">Disclaimer!$Q$38</definedName>
    <definedName name="a" localSheetId="9">OFFSET([3]!start,0,1,'[2]Business Split'!$B$56,1)</definedName>
    <definedName name="a">OFFSET([3]!start,0,1,'[2]Business Split'!$B$56,1)</definedName>
    <definedName name="AEGON" localSheetId="9">#REF!</definedName>
    <definedName name="AEGON">#REF!</definedName>
    <definedName name="AS_OF_DATE">#N/A</definedName>
    <definedName name="asofdate">#N/A</definedName>
    <definedName name="Calibration_date">[4]Documentation!$C$6</definedName>
    <definedName name="Canada" localSheetId="9">#REF!</definedName>
    <definedName name="Canada">#REF!</definedName>
    <definedName name="category">[5]Data!$I$3</definedName>
    <definedName name="China" localSheetId="9">#REF!</definedName>
    <definedName name="China">#REF!</definedName>
    <definedName name="colkey" localSheetId="9">#REF!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 localSheetId="9">#REF!</definedName>
    <definedName name="Corr_between">#REF!</definedName>
    <definedName name="Corr_between_same_curr" localSheetId="9">#REF!</definedName>
    <definedName name="Corr_between_same_curr">#REF!</definedName>
    <definedName name="Corr_in_CU" localSheetId="9">#REF!</definedName>
    <definedName name="Corr_in_CU">#REF!</definedName>
    <definedName name="CoSTfloorNHR">'[7]Manual Inputs'!$C$164</definedName>
    <definedName name="Currency" localSheetId="9">'[8]D - Earnings by source'!#REF!</definedName>
    <definedName name="Currency">'[8]D - Earnings by source'!#REF!</definedName>
    <definedName name="Current_Quarter">'[9]Control Tab'!$D$5</definedName>
    <definedName name="Current_Year">'[9]Control Tab'!$D$4</definedName>
    <definedName name="Data_Start" localSheetId="9">#REF!</definedName>
    <definedName name="Data_Start">#REF!</definedName>
    <definedName name="DUMMY" localSheetId="9">#REF!</definedName>
    <definedName name="DUMMY">#REF!</definedName>
    <definedName name="entity">[5]Data!$I$9</definedName>
    <definedName name="EV__ALLOWSTOPEXPAND__" hidden="1">1</definedName>
    <definedName name="EV__CVPARAMS__" hidden="1">"Any by Any!$B$17:$C$38;"</definedName>
    <definedName name="EV__DECIMALSYMBOL__" hidden="1">"."</definedName>
    <definedName name="EV__EVCOM_OPTIONS__" localSheetId="3" hidden="1">8</definedName>
    <definedName name="EV__EVCOM_OPTIONS__" hidden="1">10</definedName>
    <definedName name="EV__EXPOPTIONS__" hidden="1">0</definedName>
    <definedName name="EV__LASTREFTIME__" localSheetId="9" hidden="1">"22/07/2015 11:30:53"</definedName>
    <definedName name="EV__LASTREFTIME__" localSheetId="3" hidden="1">42418.3853125</definedName>
    <definedName name="EV__LASTREFTIME__" localSheetId="23" hidden="1">41947.6374537037</definedName>
    <definedName name="EV__LASTREFTIME__" localSheetId="24" hidden="1">42118.6395833333</definedName>
    <definedName name="EV__LASTREFTIME__" localSheetId="25" hidden="1">41318.4653240741</definedName>
    <definedName name="EV__LASTREFTIME__" localSheetId="26" hidden="1">41318.4653240741</definedName>
    <definedName name="EV__LASTREFTIME__" hidden="1">42417.6400578704</definedName>
    <definedName name="EV__LOCKEDCVW__B_CAPITAL" hidden="1">"A.712002,TOT_RISKTYPE,TAX_LEVEL,U.ALLC,ACTUAL,D.TOTAL,E.10000,LC,L.1000,2008.Q4,YTD,"</definedName>
    <definedName name="EV__LOCKEDCVW__LEGALAPP" localSheetId="24" hidden="1">"Cbinp,A350000,ACTUAL,D_IFRS,C_AEGON,ALL_INTERCO,C511M,2012.Q4,YTD,"</definedName>
    <definedName name="EV__LOCKEDCVW__LEGALAPP" localSheetId="25" hidden="1">"Cbinp,A350000,ACTUAL,D_IFRS,C_AEGON,ALL_INTERCO,C511M,2012.Q4,YTD,"</definedName>
    <definedName name="EV__LOCKEDCVW__LEGALAPP" localSheetId="26" hidden="1">"Cbinp,A350000,ACTUAL,D_IFRS,C_AEGON,ALL_INTERCO,C511M,2012.Q4,YTD,"</definedName>
    <definedName name="EV__LOCKEDCVW__LEGALAPP" hidden="1">"TOT_ACT_DETAIL,YEAR,Actual,D_IFRS,C_AEGON,ALL_INTERCO,C511m,2015.Q2,YTD,"</definedName>
    <definedName name="EV__LOCKEDCVW__OWNERSHIP" localSheetId="3" hidden="1">"Quarterly,LC,ALL_INTERCO,C511M,PCON,2003.TOTAL,Periodic,"</definedName>
    <definedName name="EV__LOCKEDCVW__OWNERSHIP" hidden="1">"QUARTERLY,LC,ALL_INTERCO,C511M,PCON,2003.TOTAL,Periodic,"</definedName>
    <definedName name="EV__LOCKEDCVW__RATE" hidden="1">"QUARTERLY,AUD,Avg,Global,2003.TOTAL,Periodic,"</definedName>
    <definedName name="EV__LOCKSTATUS__" hidden="1">2</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 localSheetId="9">'[11]Operational Risk - Highlights'!#REF!</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 localSheetId="9">[6]MarketData!#REF!</definedName>
    <definedName name="FX_CEE_Average">[6]MarketData!#REF!</definedName>
    <definedName name="FX_CEE_Live" localSheetId="9">[6]MarketData!#REF!</definedName>
    <definedName name="FX_CEE_Live">[6]MarketData!#REF!</definedName>
    <definedName name="FX_CEE_MVN" localSheetId="9">[6]MarketData!#REF!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 localSheetId="9">#REF!</definedName>
    <definedName name="Hungary">#REF!</definedName>
    <definedName name="insertOnCol" localSheetId="9">#REF!</definedName>
    <definedName name="insertOnCol">#REF!</definedName>
    <definedName name="IRCA1" localSheetId="9">[6]MarketData!#REF!,[6]MarketData!#REF!</definedName>
    <definedName name="IRCA1">[6]MarketData!#REF!,[6]MarketData!#REF!</definedName>
    <definedName name="IRCA2" localSheetId="9">[6]MarketData!#REF!,[6]MarketData!#REF!</definedName>
    <definedName name="IRCA2">[6]MarketData!#REF!,[6]MarketData!#REF!</definedName>
    <definedName name="IRCA3" localSheetId="9">[6]MarketData!#REF!,[6]MarketData!#REF!</definedName>
    <definedName name="IRCA3">[6]MarketData!#REF!,[6]MarketData!#REF!</definedName>
    <definedName name="IREU1" localSheetId="9">[6]MarketData!#REF!,[6]MarketData!#REF!</definedName>
    <definedName name="IREU1">[6]MarketData!#REF!,[6]MarketData!#REF!</definedName>
    <definedName name="IREU2" localSheetId="9">[6]MarketData!#REF!,[6]MarketData!#REF!</definedName>
    <definedName name="IREU2">[6]MarketData!#REF!,[6]MarketData!#REF!</definedName>
    <definedName name="IREU3" localSheetId="9">[6]MarketData!#REF!,[6]MarketData!#REF!</definedName>
    <definedName name="IREU3">[6]MarketData!#REF!,[6]MarketData!#REF!</definedName>
    <definedName name="IRUK1" localSheetId="9">[6]MarketData!#REF!,[6]MarketData!#REF!,[6]MarketData!#REF!,[6]MarketData!#REF!</definedName>
    <definedName name="IRUK1">[6]MarketData!#REF!,[6]MarketData!#REF!,[6]MarketData!#REF!,[6]MarketData!#REF!</definedName>
    <definedName name="IRUK2" localSheetId="9">[6]MarketData!#REF!,[6]MarketData!#REF!</definedName>
    <definedName name="IRUK2">[6]MarketData!#REF!,[6]MarketData!#REF!</definedName>
    <definedName name="IRUK3" localSheetId="9">[6]MarketData!#REF!,[6]MarketData!#REF!</definedName>
    <definedName name="IRUK3">[6]MarketData!#REF!,[6]MarketData!#REF!</definedName>
    <definedName name="IRUS1" localSheetId="9">[6]MarketData!#REF!,[6]MarketData!#REF!</definedName>
    <definedName name="IRUS1">[6]MarketData!#REF!,[6]MarketData!#REF!</definedName>
    <definedName name="K2_WBEVMODE" hidden="1">0</definedName>
    <definedName name="Labels" localSheetId="9">OFFSET([1]!start,0,0,'[2]Business Split'!$B$56,1)</definedName>
    <definedName name="Labels">OFFSET([1]!start,0,0,'[2]Business Split'!$B$56,1)</definedName>
    <definedName name="LimitD7" localSheetId="9">#REF!</definedName>
    <definedName name="LimitD7">#REF!</definedName>
    <definedName name="Live_date">'[7]Manual Inputs'!$C$7</definedName>
    <definedName name="Matrix">[13]CorrelMatrix!$R$48:$AK$67</definedName>
    <definedName name="Matrix_SII">[13]CorrelMatrix!$R$87:$AJ$105</definedName>
    <definedName name="MEWarning" hidden="1">1</definedName>
    <definedName name="MVN_date">'[14]Manual Inputs'!$C$5</definedName>
    <definedName name="MVN_INFO">'[6]Linked Data'!$D$4:$Z$28</definedName>
    <definedName name="NL" localSheetId="9">#REF!</definedName>
    <definedName name="NL">#REF!</definedName>
    <definedName name="nmbrscale" localSheetId="9">#REF!</definedName>
    <definedName name="nmbrscale">#REF!</definedName>
    <definedName name="Poland" localSheetId="9">#REF!</definedName>
    <definedName name="Poland">#REF!</definedName>
    <definedName name="Print" localSheetId="9">#REF!</definedName>
    <definedName name="Print">#REF!</definedName>
    <definedName name="_xlnm.Print_Area" localSheetId="8">BS!$A$1:$Q$68</definedName>
    <definedName name="_xlnm.Print_Area" localSheetId="9">'BS HFS'!#REF!</definedName>
    <definedName name="_xlnm.Print_Area" localSheetId="11">CF!$A$1:$D$36</definedName>
    <definedName name="_xlnm.Print_Area" localSheetId="3">Disclaimer!$A$1:$C$44</definedName>
    <definedName name="_xlnm.Print_Area" localSheetId="19">'Effect alternative assumptions'!$A$1:$G$22</definedName>
    <definedName name="_xlnm.Print_Area" localSheetId="10">Equity!$A$1:$J$124</definedName>
    <definedName name="_xlnm.Print_Area" localSheetId="15">'Fair value hierarchy'!$A$2:$G$73</definedName>
    <definedName name="_xlnm.Print_Area" localSheetId="20">'Fair value information'!$A$1:$K$29</definedName>
    <definedName name="_xlnm.Print_Area" localSheetId="16">'Fair value transfers'!$A$1:$E$31</definedName>
    <definedName name="_xlnm.Print_Area" localSheetId="14">'IAS 34'!$A$3:$AD$258</definedName>
    <definedName name="_xlnm.Print_Area" localSheetId="13">INV!$A$1:$Z$75</definedName>
    <definedName name="_xlnm.Print_Area" localSheetId="4">IS!$A$1:$U$108</definedName>
    <definedName name="_xlnm.Print_Area" localSheetId="17">'Level III financial instruments'!$A$1:$N$55</definedName>
    <definedName name="_xlnm.Print_Area" localSheetId="23">'Model and assumption updates'!$A$2:$B$21</definedName>
    <definedName name="_xlnm.Print_Area" localSheetId="21">Offsetting!$A$1:$G$58</definedName>
    <definedName name="_xlnm.Print_Area" localSheetId="12">SEG!$A$1:$T$113</definedName>
    <definedName name="_xlnm.Print_Area" localSheetId="18">'Significant unobs'!$A$2:$F$51</definedName>
    <definedName name="_xlnm.Print_Area" localSheetId="0">'To do'!$B$1:$G$23</definedName>
    <definedName name="Prior_Quarter">'[9]Control Tab'!$D$8</definedName>
    <definedName name="Prior_Year">'[9]Control Tab'!$D$7</definedName>
    <definedName name="Program_Name">'[15]Program Summaries'!$B$5:$B$12</definedName>
    <definedName name="q">[16]Documentation!$C$7</definedName>
    <definedName name="qqq" localSheetId="9">OFFSET([3]!start,0,1,'[2]Business Split'!$B$56,1)</definedName>
    <definedName name="qqq">OFFSET([3]!start,0,1,'[2]Business Split'!$B$56,1)</definedName>
    <definedName name="Quarter" localSheetId="9">#REF!</definedName>
    <definedName name="Quarter">#REF!</definedName>
    <definedName name="qweqw" localSheetId="9">OFFSET([3]!startERC,0,1,'[2]Business Split'!$B$56,1)</definedName>
    <definedName name="qweqw">OFFSET([3]!startERC,0,1,'[2]Business Split'!$B$56,1)</definedName>
    <definedName name="R_Maintenance" localSheetId="9">#REF!</definedName>
    <definedName name="R_Maintenance">#REF!</definedName>
    <definedName name="R_Start_Input" localSheetId="9">#REF!</definedName>
    <definedName name="R_Start_Input">#REF!</definedName>
    <definedName name="R_Start_Report" localSheetId="9">#REF!</definedName>
    <definedName name="R_Start_Report">#REF!</definedName>
    <definedName name="RISK_TYPES">'[6]Linked Data'!$D$4:$D$28</definedName>
    <definedName name="RoC">'[17]RoE &amp; RoC'!$C$98:$AI$417</definedName>
    <definedName name="RoE">'[18]RoE &amp; RoC'!$C$46:$AI$94</definedName>
    <definedName name="rowkey" localSheetId="9">#REF!</definedName>
    <definedName name="rowkey">#REF!</definedName>
    <definedName name="Rpt_Period" localSheetId="9">#REF!</definedName>
    <definedName name="Rpt_Period">#REF!</definedName>
    <definedName name="RR_date">'[6]Manual Inputs'!$C$6</definedName>
    <definedName name="rt" localSheetId="9">#REF!</definedName>
    <definedName name="rt">#REF!</definedName>
    <definedName name="rttt" localSheetId="9">#REF!</definedName>
    <definedName name="rttt">#REF!</definedName>
    <definedName name="rty" localSheetId="9">#REF!</definedName>
    <definedName name="rty">#REF!</definedName>
    <definedName name="rytry" localSheetId="9">#REF!</definedName>
    <definedName name="rytry">#REF!</definedName>
    <definedName name="s">'[6]Manual Inputs'!$C$5</definedName>
    <definedName name="Spain" localSheetId="9">#REF!</definedName>
    <definedName name="Spain">#REF!</definedName>
    <definedName name="startcol" localSheetId="9">#REF!</definedName>
    <definedName name="startcol">#REF!</definedName>
    <definedName name="startrow" localSheetId="9">#REF!</definedName>
    <definedName name="startrow">#REF!</definedName>
    <definedName name="Tax_CEE" localSheetId="9">'[6]Linked Data'!#REF!</definedName>
    <definedName name="Tax_CEE">'[6]Linked Data'!#REF!</definedName>
    <definedName name="TAX_EAC_CA">'[19]Manual Inputs'!$F$141</definedName>
    <definedName name="TAX_EAC_CEE" localSheetId="9">'[6]Manual Inputs'!#REF!</definedName>
    <definedName name="TAX_EAC_CEE">'[6]Manual Inputs'!#REF!</definedName>
    <definedName name="TAX_EAC_CEEH">'[19]Manual Inputs'!$H$141</definedName>
    <definedName name="TAX_EAC_CH">'[19]Manual Inputs'!$Q$141</definedName>
    <definedName name="TAX_EAC_CZ">'[19]Manual Inputs'!$K$141</definedName>
    <definedName name="TAX_EAC_GT">'[19]Manual Inputs'!$R$141</definedName>
    <definedName name="TAX_EAC_HU">'[19]Manual Inputs'!$I$141</definedName>
    <definedName name="TAX_EAC_IR">'[19]Manual Inputs'!$P$141</definedName>
    <definedName name="TAX_EAC_NL">'[19]Manual Inputs'!$D$141</definedName>
    <definedName name="TAX_EAC_PL">'[19]Manual Inputs'!$J$141</definedName>
    <definedName name="TAX_EAC_RO">'[19]Manual Inputs'!$N$141</definedName>
    <definedName name="TAX_EAC_SK">'[19]Manual Inputs'!$L$141</definedName>
    <definedName name="TAX_EAC_SP">'[19]Manual Inputs'!$G$141</definedName>
    <definedName name="TAX_EAC_TR">'[19]Manual Inputs'!$M$141</definedName>
    <definedName name="TAX_EAC_UK">'[19]Manual Inputs'!$E$141</definedName>
    <definedName name="TAX_EAC_US">'[19]Manual Inputs'!$C$141</definedName>
    <definedName name="Tbl_CombinedData" localSheetId="9">#REF!</definedName>
    <definedName name="Tbl_CombinedData">#REF!</definedName>
    <definedName name="TIME">[5]Data!$I$13</definedName>
    <definedName name="TOTAL_GEN" localSheetId="9">#REF!</definedName>
    <definedName name="TOTAL_GEN">#REF!</definedName>
    <definedName name="TOTAL_SWM" localSheetId="9">#REF!</definedName>
    <definedName name="TOTAL_SWM">#REF!</definedName>
    <definedName name="toText">#N/A</definedName>
    <definedName name="tryhetyj" localSheetId="9">#REF!</definedName>
    <definedName name="tryhetyj">#REF!</definedName>
    <definedName name="UK" localSheetId="9">#REF!</definedName>
    <definedName name="UK">#REF!</definedName>
    <definedName name="USA" localSheetId="9">#REF!</definedName>
    <definedName name="USA">#REF!</definedName>
    <definedName name="uu" localSheetId="9">#REF!</definedName>
    <definedName name="uu">#REF!</definedName>
    <definedName name="w" localSheetId="9">OFFSET([3]!start,0,2,'[2]Business Split'!$B$56,1)</definedName>
    <definedName name="w">OFFSET([3]!start,0,2,'[2]Business Split'!$B$56,1)</definedName>
    <definedName name="WarningD7" localSheetId="9">#REF!</definedName>
    <definedName name="WarningD7">#REF!</definedName>
    <definedName name="write">#N/A</definedName>
    <definedName name="ws" hidden="1">41458.4778356481</definedName>
    <definedName name="ww" localSheetId="9">OFFSET([3]!startEFC,0,2,'[2]Business Split'!$B$56,1)</definedName>
    <definedName name="ww">OFFSET([3]!startEFC,0,2,'[2]Business Split'!$B$56,1)</definedName>
    <definedName name="www" localSheetId="9">OFFSET([3]!startEFC,0,1,'[2]Business Split'!$B$56,1)</definedName>
    <definedName name="www">OFFSET([3]!startEFC,0,1,'[2]Business Split'!$B$56,1)</definedName>
    <definedName name="Year" localSheetId="9">#REF!</definedName>
    <definedName name="Year">#REF!</definedName>
    <definedName name="yieruiety" localSheetId="9">#REF!</definedName>
    <definedName name="yieruiety">#REF!</definedName>
    <definedName name="Z_793F3B1E_FBDD_4F95_900E_0C0ECCDB4D46_.wvu.PrintArea" localSheetId="8" hidden="1">BS!$A$1:$F$41</definedName>
    <definedName name="Z_793F3B1E_FBDD_4F95_900E_0C0ECCDB4D46_.wvu.PrintArea" localSheetId="11" hidden="1">CF!$A$1:$D$26</definedName>
    <definedName name="Z_793F3B1E_FBDD_4F95_900E_0C0ECCDB4D46_.wvu.PrintArea" localSheetId="19" hidden="1">'Effect alternative assumptions'!$A$1:$E$20</definedName>
    <definedName name="Z_793F3B1E_FBDD_4F95_900E_0C0ECCDB4D46_.wvu.PrintArea" localSheetId="10" hidden="1">Equity!$A$1:$J$120</definedName>
    <definedName name="Z_793F3B1E_FBDD_4F95_900E_0C0ECCDB4D46_.wvu.PrintArea" localSheetId="15" hidden="1">'Fair value hierarchy'!$A$1:$G$36</definedName>
    <definedName name="Z_793F3B1E_FBDD_4F95_900E_0C0ECCDB4D46_.wvu.PrintArea" localSheetId="20" hidden="1">'Fair value information'!$A$1:$A$21</definedName>
    <definedName name="Z_793F3B1E_FBDD_4F95_900E_0C0ECCDB4D46_.wvu.PrintArea" localSheetId="16" hidden="1">'Fair value transfers'!$A$1:$E$31</definedName>
    <definedName name="Z_793F3B1E_FBDD_4F95_900E_0C0ECCDB4D46_.wvu.PrintArea" localSheetId="14" hidden="1">'IAS 34'!$A$1:$G$121</definedName>
    <definedName name="Z_793F3B1E_FBDD_4F95_900E_0C0ECCDB4D46_.wvu.PrintArea" localSheetId="1" hidden="1">Info!#REF!</definedName>
    <definedName name="Z_793F3B1E_FBDD_4F95_900E_0C0ECCDB4D46_.wvu.PrintArea" localSheetId="13" hidden="1">INV!$A$1:$M$77</definedName>
    <definedName name="Z_793F3B1E_FBDD_4F95_900E_0C0ECCDB4D46_.wvu.PrintArea" localSheetId="4" hidden="1">IS!$A$1:$F$102</definedName>
    <definedName name="Z_793F3B1E_FBDD_4F95_900E_0C0ECCDB4D46_.wvu.PrintArea" localSheetId="17" hidden="1">'Level III financial instruments'!$A$1:$N$28</definedName>
    <definedName name="Z_793F3B1E_FBDD_4F95_900E_0C0ECCDB4D46_.wvu.PrintArea" localSheetId="23" hidden="1">'Model and assumption updates'!$A$1:$B$21</definedName>
    <definedName name="Z_793F3B1E_FBDD_4F95_900E_0C0ECCDB4D46_.wvu.PrintArea" localSheetId="21" hidden="1">Offsetting!$A$2:$G$22</definedName>
    <definedName name="Z_793F3B1E_FBDD_4F95_900E_0C0ECCDB4D46_.wvu.PrintArea" localSheetId="12" hidden="1">SEG!$A$3:$H$112</definedName>
    <definedName name="Z_793F3B1E_FBDD_4F95_900E_0C0ECCDB4D46_.wvu.PrintArea" localSheetId="18" hidden="1">'Significant unobs'!$A$1:$E$31</definedName>
    <definedName name="Z_ACC8F63C_94FC_4E4C_A29A_54E9AFCFAE65_.wvu.PrintArea" localSheetId="12" hidden="1">SEG!$A$3:$H$113</definedName>
    <definedName name="Z_DF4ECF4E_4F65_4AB5_ADBA_5CFA112C46FD_.wvu.Cols" localSheetId="4" hidden="1">IS!$E:$F</definedName>
    <definedName name="Z_DF4ECF4E_4F65_4AB5_ADBA_5CFA112C46FD_.wvu.Cols" localSheetId="12" hidden="1">SEG!$H:$H</definedName>
    <definedName name="Z_EAC6B198_1B17_4EE8_96EE_83FC5F67655F_.wvu.Cols" localSheetId="4" hidden="1">IS!$E:$F</definedName>
    <definedName name="Z_EAC6B198_1B17_4EE8_96EE_83FC5F67655F_.wvu.Cols" localSheetId="12" hidden="1">SEG!$H:$H</definedName>
  </definedNames>
  <calcPr calcId="145621"/>
  <customWorkbookViews>
    <customWorkbookView name="ext0087 - Personal View" guid="{793F3B1E-FBDD-4F95-900E-0C0ECCDB4D46}" mergeInterval="0" personalView="1" maximized="1" windowWidth="1056" windowHeight="748" tabRatio="957" activeSheetId="15"/>
    <customWorkbookView name="karin dingerdis - Personal View" guid="{DF4ECF4E-4F65-4AB5-ADBA-5CFA112C46FD}" mergeInterval="0" personalView="1" maximized="1" windowWidth="1020" windowHeight="579" tabRatio="957" activeSheetId="24"/>
    <customWorkbookView name="lupsnd1 - Personal View" guid="{EAC6B198-1B17-4EE8-96EE-83FC5F67655F}" mergeInterval="0" personalView="1" maximized="1" windowWidth="1276" windowHeight="731" tabRatio="957" activeSheetId="17"/>
    <customWorkbookView name="Zwinkels - Personal View" guid="{ACC8F63C-94FC-4E4C-A29A-54E9AFCFAE65}" mergeInterval="0" personalView="1" maximized="1" windowWidth="1276" windowHeight="835" tabRatio="957" activeSheetId="7"/>
  </customWorkbookViews>
</workbook>
</file>

<file path=xl/calcChain.xml><?xml version="1.0" encoding="utf-8"?>
<calcChain xmlns="http://schemas.openxmlformats.org/spreadsheetml/2006/main">
  <c r="B9" i="40" l="1"/>
  <c r="E45" i="42" l="1"/>
  <c r="F45" i="42"/>
  <c r="G45" i="42"/>
  <c r="H45" i="42"/>
  <c r="I45" i="42"/>
  <c r="J45" i="42"/>
  <c r="K45" i="42"/>
  <c r="L45" i="42"/>
  <c r="E46" i="42"/>
  <c r="F46" i="42"/>
  <c r="G46" i="42"/>
  <c r="H46" i="42"/>
  <c r="I46" i="42"/>
  <c r="J46" i="42"/>
  <c r="K46" i="42"/>
  <c r="L46" i="42"/>
  <c r="D46" i="42"/>
  <c r="D45" i="42"/>
  <c r="B14" i="62" l="1"/>
  <c r="B20" i="62"/>
  <c r="B21" i="62" l="1"/>
  <c r="D32" i="40" l="1"/>
  <c r="D31" i="40"/>
  <c r="D30" i="40"/>
  <c r="D29" i="40"/>
  <c r="D26" i="40"/>
  <c r="D25" i="40"/>
  <c r="D24" i="40"/>
  <c r="D22" i="40"/>
  <c r="D21" i="40"/>
  <c r="D20" i="40"/>
  <c r="D19" i="40"/>
  <c r="D18" i="40"/>
  <c r="D17" i="40"/>
  <c r="D15" i="40"/>
  <c r="D14" i="40"/>
  <c r="D13" i="40"/>
  <c r="D12" i="40"/>
  <c r="D11" i="40"/>
  <c r="D10" i="40"/>
  <c r="E39" i="40"/>
  <c r="D39" i="40"/>
  <c r="E38" i="40"/>
  <c r="D38" i="40"/>
  <c r="E37" i="40"/>
  <c r="D37" i="40"/>
  <c r="E36" i="40"/>
  <c r="D36" i="40"/>
  <c r="E34" i="40"/>
  <c r="D34" i="40"/>
  <c r="E33" i="40"/>
  <c r="D33" i="40"/>
  <c r="E32" i="40"/>
  <c r="E31" i="40"/>
  <c r="E30" i="40"/>
  <c r="E29" i="40"/>
  <c r="E26" i="40"/>
  <c r="E25" i="40"/>
  <c r="E24" i="40"/>
  <c r="E22" i="40"/>
  <c r="E21" i="40"/>
  <c r="E20" i="40"/>
  <c r="E19" i="40"/>
  <c r="E18" i="40"/>
  <c r="E17" i="40"/>
  <c r="E15" i="40"/>
  <c r="E14" i="40"/>
  <c r="E13" i="40"/>
  <c r="E12" i="40"/>
  <c r="E11" i="40"/>
  <c r="E10" i="40"/>
  <c r="I39" i="40"/>
  <c r="H39" i="40"/>
  <c r="G39" i="40"/>
  <c r="F39" i="40"/>
  <c r="I38" i="40"/>
  <c r="H38" i="40"/>
  <c r="G38" i="40"/>
  <c r="F38" i="40"/>
  <c r="I37" i="40"/>
  <c r="H37" i="40"/>
  <c r="G37" i="40"/>
  <c r="F37" i="40"/>
  <c r="I36" i="40"/>
  <c r="H36" i="40"/>
  <c r="G36" i="40"/>
  <c r="F36" i="40"/>
  <c r="I34" i="40"/>
  <c r="H34" i="40"/>
  <c r="G34" i="40"/>
  <c r="F34" i="40"/>
  <c r="I33" i="40"/>
  <c r="H33" i="40"/>
  <c r="G33" i="40"/>
  <c r="F33" i="40"/>
  <c r="I32" i="40"/>
  <c r="H32" i="40"/>
  <c r="G32" i="40"/>
  <c r="F32" i="40"/>
  <c r="I31" i="40"/>
  <c r="H31" i="40"/>
  <c r="G31" i="40"/>
  <c r="F31" i="40"/>
  <c r="I30" i="40"/>
  <c r="H30" i="40"/>
  <c r="G30" i="40"/>
  <c r="F30" i="40"/>
  <c r="I29" i="40"/>
  <c r="H29" i="40"/>
  <c r="G29" i="40"/>
  <c r="F29" i="40"/>
  <c r="I26" i="40"/>
  <c r="H26" i="40"/>
  <c r="G26" i="40"/>
  <c r="F26" i="40"/>
  <c r="I25" i="40"/>
  <c r="H25" i="40"/>
  <c r="G25" i="40"/>
  <c r="F25" i="40"/>
  <c r="I24" i="40"/>
  <c r="H24" i="40"/>
  <c r="G24" i="40"/>
  <c r="F24" i="40"/>
  <c r="I22" i="40"/>
  <c r="H22" i="40"/>
  <c r="G22" i="40"/>
  <c r="F22" i="40"/>
  <c r="I21" i="40"/>
  <c r="H21" i="40"/>
  <c r="G21" i="40"/>
  <c r="F21" i="40"/>
  <c r="I20" i="40"/>
  <c r="H20" i="40"/>
  <c r="G20" i="40"/>
  <c r="F20" i="40"/>
  <c r="I19" i="40"/>
  <c r="H19" i="40"/>
  <c r="G19" i="40"/>
  <c r="F19" i="40"/>
  <c r="I18" i="40"/>
  <c r="H18" i="40"/>
  <c r="G18" i="40"/>
  <c r="F18" i="40"/>
  <c r="I17" i="40"/>
  <c r="H17" i="40"/>
  <c r="G17" i="40"/>
  <c r="F17" i="40"/>
  <c r="I15" i="40"/>
  <c r="H15" i="40"/>
  <c r="G15" i="40"/>
  <c r="F15" i="40"/>
  <c r="I14" i="40"/>
  <c r="H14" i="40"/>
  <c r="G14" i="40"/>
  <c r="F14" i="40"/>
  <c r="I13" i="40"/>
  <c r="H13" i="40"/>
  <c r="G13" i="40"/>
  <c r="F13" i="40"/>
  <c r="I12" i="40"/>
  <c r="H12" i="40"/>
  <c r="G12" i="40"/>
  <c r="F12" i="40"/>
  <c r="I11" i="40"/>
  <c r="H11" i="40"/>
  <c r="G11" i="40"/>
  <c r="F11" i="40"/>
  <c r="I10" i="40"/>
  <c r="H10" i="40"/>
  <c r="G10" i="40"/>
  <c r="F10" i="40"/>
  <c r="J39" i="40"/>
  <c r="J38" i="40"/>
  <c r="J37" i="40"/>
  <c r="J36" i="40"/>
  <c r="J34" i="40"/>
  <c r="J33" i="40"/>
  <c r="J32" i="40"/>
  <c r="J31" i="40"/>
  <c r="J30" i="40"/>
  <c r="J29" i="40"/>
  <c r="J26" i="40"/>
  <c r="J25" i="40"/>
  <c r="J24" i="40"/>
  <c r="J22" i="40"/>
  <c r="J21" i="40"/>
  <c r="J20" i="40"/>
  <c r="J19" i="40"/>
  <c r="J18" i="40"/>
  <c r="J17" i="40"/>
  <c r="J15" i="40"/>
  <c r="J14" i="40"/>
  <c r="J13" i="40"/>
  <c r="J12" i="40"/>
  <c r="J11" i="40"/>
  <c r="J10" i="40"/>
  <c r="G57" i="53" l="1"/>
  <c r="F57" i="53"/>
  <c r="E57" i="53"/>
  <c r="D57" i="53"/>
  <c r="C57" i="53"/>
  <c r="B57" i="53"/>
  <c r="J45" i="41" l="1"/>
  <c r="I45" i="41"/>
  <c r="H45" i="41"/>
  <c r="G45" i="41"/>
  <c r="F45" i="41"/>
  <c r="E45" i="41"/>
  <c r="D45" i="41"/>
  <c r="J44" i="41"/>
  <c r="I44" i="41"/>
  <c r="H44" i="41"/>
  <c r="G44" i="41"/>
  <c r="F44" i="41"/>
  <c r="E44" i="41"/>
  <c r="D44" i="41"/>
  <c r="J43" i="41"/>
  <c r="I43" i="41"/>
  <c r="H43" i="41"/>
  <c r="G43" i="41"/>
  <c r="F43" i="41"/>
  <c r="E43" i="41"/>
  <c r="D43" i="41"/>
  <c r="J42" i="41"/>
  <c r="I42" i="41"/>
  <c r="H42" i="41"/>
  <c r="G42" i="41"/>
  <c r="F42" i="41"/>
  <c r="E42" i="41"/>
  <c r="D42" i="41"/>
  <c r="J41" i="41"/>
  <c r="I41" i="41"/>
  <c r="H41" i="41"/>
  <c r="G41" i="41"/>
  <c r="F41" i="41"/>
  <c r="E41" i="41"/>
  <c r="D41" i="41"/>
  <c r="A5" i="41"/>
  <c r="A5" i="40"/>
  <c r="I38" i="39"/>
  <c r="B38" i="39"/>
  <c r="I37" i="39"/>
  <c r="B37" i="39"/>
  <c r="I36" i="39"/>
  <c r="B36" i="39"/>
  <c r="A5" i="39"/>
  <c r="B43" i="38"/>
  <c r="B42" i="38"/>
  <c r="B41" i="38"/>
  <c r="I33" i="38"/>
  <c r="I32" i="38"/>
  <c r="I31" i="38"/>
  <c r="I30" i="38"/>
  <c r="I29" i="38"/>
  <c r="I28" i="38"/>
  <c r="I27" i="38"/>
  <c r="I26" i="38"/>
  <c r="I25" i="38"/>
  <c r="I24" i="38"/>
  <c r="I20" i="38"/>
  <c r="I19" i="38"/>
  <c r="I18" i="38"/>
  <c r="I17" i="38"/>
  <c r="I16" i="38"/>
  <c r="M15" i="38"/>
  <c r="L15" i="38"/>
  <c r="K15" i="38"/>
  <c r="J15" i="38"/>
  <c r="I15" i="38"/>
  <c r="H15" i="38"/>
  <c r="G15" i="38"/>
  <c r="F15" i="38"/>
  <c r="E15" i="38"/>
  <c r="I14" i="38"/>
  <c r="I13" i="38"/>
  <c r="I21" i="38" s="1"/>
  <c r="I11" i="38"/>
  <c r="I10" i="38"/>
  <c r="A5" i="38"/>
  <c r="B34" i="37"/>
  <c r="B33" i="37"/>
  <c r="H15" i="37"/>
  <c r="D15" i="37"/>
  <c r="A5" i="37"/>
  <c r="L31" i="43"/>
  <c r="K31" i="43"/>
  <c r="J31" i="43"/>
  <c r="I31" i="43"/>
  <c r="L20" i="43"/>
  <c r="K20" i="43"/>
  <c r="J20" i="43"/>
  <c r="I20" i="43"/>
  <c r="L31" i="42"/>
  <c r="L55" i="42" s="1"/>
  <c r="K31" i="42"/>
  <c r="K55" i="42" s="1"/>
  <c r="J31" i="42"/>
  <c r="J55" i="42" s="1"/>
  <c r="I31" i="42"/>
  <c r="I55" i="42" s="1"/>
  <c r="L20" i="42"/>
  <c r="L44" i="42" s="1"/>
  <c r="K20" i="42"/>
  <c r="K44" i="42" s="1"/>
  <c r="J20" i="42"/>
  <c r="J44" i="42" s="1"/>
  <c r="I20" i="42"/>
  <c r="I44" i="42" s="1"/>
  <c r="A5" i="42"/>
  <c r="L29" i="42"/>
  <c r="L53" i="42" s="1"/>
  <c r="H29" i="42"/>
  <c r="H53" i="42" s="1"/>
  <c r="H25" i="42"/>
  <c r="H49" i="42" s="1"/>
  <c r="F24" i="42"/>
  <c r="F48" i="42" s="1"/>
  <c r="I18" i="42"/>
  <c r="I42" i="42" s="1"/>
  <c r="F15" i="42"/>
  <c r="F39" i="42" s="1"/>
  <c r="L14" i="42"/>
  <c r="L38" i="42" s="1"/>
  <c r="G14" i="42"/>
  <c r="G38" i="42" s="1"/>
  <c r="E14" i="42"/>
  <c r="E38" i="42" s="1"/>
  <c r="L13" i="42"/>
  <c r="L37" i="42" s="1"/>
  <c r="H13" i="42"/>
  <c r="H37" i="42" s="1"/>
  <c r="G13" i="42"/>
  <c r="G37" i="42" s="1"/>
  <c r="E13" i="42"/>
  <c r="E37" i="42" s="1"/>
  <c r="G12" i="42"/>
  <c r="G36" i="42" s="1"/>
  <c r="F12" i="42"/>
  <c r="F36" i="42" s="1"/>
  <c r="G11" i="42"/>
  <c r="G35" i="42" s="1"/>
  <c r="E11" i="42"/>
  <c r="E35" i="42" s="1"/>
  <c r="K19" i="42"/>
  <c r="K43" i="42" s="1"/>
  <c r="G58" i="53"/>
  <c r="F58" i="53"/>
  <c r="E58" i="53"/>
  <c r="D58" i="53"/>
  <c r="C58" i="53"/>
  <c r="B58" i="53"/>
  <c r="G56" i="53"/>
  <c r="F56" i="53"/>
  <c r="E56" i="53"/>
  <c r="D56" i="53"/>
  <c r="C56" i="53"/>
  <c r="B56" i="53"/>
  <c r="G55" i="53"/>
  <c r="F55" i="53"/>
  <c r="E55" i="53"/>
  <c r="D55" i="53"/>
  <c r="C55" i="53"/>
  <c r="B55" i="53"/>
  <c r="G54" i="53"/>
  <c r="F54" i="53"/>
  <c r="E54" i="53"/>
  <c r="D54" i="53"/>
  <c r="C54" i="53"/>
  <c r="B54" i="53"/>
  <c r="G53" i="53"/>
  <c r="F53" i="53"/>
  <c r="E53" i="53"/>
  <c r="D53" i="53"/>
  <c r="C53" i="53"/>
  <c r="B53" i="53"/>
  <c r="G52" i="53"/>
  <c r="F52" i="53"/>
  <c r="E52" i="53"/>
  <c r="D52" i="53"/>
  <c r="C52" i="53"/>
  <c r="B52" i="53"/>
  <c r="G51" i="53"/>
  <c r="F51" i="53"/>
  <c r="E51" i="53"/>
  <c r="D51" i="53"/>
  <c r="C51" i="53"/>
  <c r="B51" i="53"/>
  <c r="J50" i="53"/>
  <c r="G44" i="53"/>
  <c r="F44" i="53"/>
  <c r="E44" i="53"/>
  <c r="D44" i="53"/>
  <c r="C44" i="53"/>
  <c r="B44" i="53"/>
  <c r="A44" i="53"/>
  <c r="A58" i="53" s="1"/>
  <c r="G43" i="53"/>
  <c r="F43" i="53"/>
  <c r="E43" i="53"/>
  <c r="D43" i="53"/>
  <c r="C43" i="53"/>
  <c r="B43" i="53"/>
  <c r="G42" i="53"/>
  <c r="F42" i="53"/>
  <c r="E42" i="53"/>
  <c r="D42" i="53"/>
  <c r="C42" i="53"/>
  <c r="B42" i="53"/>
  <c r="G41" i="53"/>
  <c r="F41" i="53"/>
  <c r="E41" i="53"/>
  <c r="D41" i="53"/>
  <c r="C41" i="53"/>
  <c r="B41" i="53"/>
  <c r="G40" i="53"/>
  <c r="F40" i="53"/>
  <c r="E40" i="53"/>
  <c r="D40" i="53"/>
  <c r="C40" i="53"/>
  <c r="B40" i="53"/>
  <c r="G39" i="53"/>
  <c r="F39" i="53"/>
  <c r="E39" i="53"/>
  <c r="D39" i="53"/>
  <c r="C39" i="53"/>
  <c r="B39" i="53"/>
  <c r="G38" i="53"/>
  <c r="F38" i="53"/>
  <c r="E38" i="53"/>
  <c r="D38" i="53"/>
  <c r="C38" i="53"/>
  <c r="B38" i="53"/>
  <c r="G37" i="53"/>
  <c r="F37" i="53"/>
  <c r="E37" i="53"/>
  <c r="D37" i="53"/>
  <c r="C37" i="53"/>
  <c r="B37" i="53"/>
  <c r="N36" i="53"/>
  <c r="J36" i="53"/>
  <c r="S29" i="53"/>
  <c r="R29" i="53"/>
  <c r="G28" i="53"/>
  <c r="G21" i="53" s="1"/>
  <c r="F28" i="53"/>
  <c r="E28" i="53"/>
  <c r="D28" i="53"/>
  <c r="D21" i="53" s="1"/>
  <c r="C28" i="53"/>
  <c r="C21" i="53" s="1"/>
  <c r="B28" i="53"/>
  <c r="B21" i="53" s="1"/>
  <c r="A28" i="53"/>
  <c r="G27" i="53"/>
  <c r="F27" i="53"/>
  <c r="E27" i="53"/>
  <c r="D27" i="53"/>
  <c r="C27" i="53"/>
  <c r="B27" i="53"/>
  <c r="G26" i="53"/>
  <c r="F26" i="53"/>
  <c r="E26" i="53"/>
  <c r="D26" i="53"/>
  <c r="C26" i="53"/>
  <c r="B26" i="53"/>
  <c r="G25" i="53"/>
  <c r="F25" i="53"/>
  <c r="E25" i="53"/>
  <c r="D25" i="53"/>
  <c r="C25" i="53"/>
  <c r="B25" i="53"/>
  <c r="G24" i="53"/>
  <c r="F24" i="53"/>
  <c r="E24" i="53"/>
  <c r="D24" i="53"/>
  <c r="C24" i="53"/>
  <c r="B24" i="53"/>
  <c r="G23" i="53"/>
  <c r="F23" i="53"/>
  <c r="E23" i="53"/>
  <c r="D23" i="53"/>
  <c r="C23" i="53"/>
  <c r="B23" i="53"/>
  <c r="G22" i="53"/>
  <c r="F22" i="53"/>
  <c r="E22" i="53"/>
  <c r="D22" i="53"/>
  <c r="C22" i="53"/>
  <c r="B22" i="53"/>
  <c r="O21" i="53"/>
  <c r="N21" i="53"/>
  <c r="M21" i="53"/>
  <c r="L21" i="53"/>
  <c r="K21" i="53"/>
  <c r="J21" i="53"/>
  <c r="F21" i="53"/>
  <c r="N20" i="53"/>
  <c r="N19" i="53"/>
  <c r="M19" i="53"/>
  <c r="L19" i="53"/>
  <c r="K19" i="53"/>
  <c r="K18" i="53"/>
  <c r="G14" i="53"/>
  <c r="G7" i="53" s="1"/>
  <c r="F14" i="53"/>
  <c r="F7" i="53" s="1"/>
  <c r="E14" i="53"/>
  <c r="E7" i="53" s="1"/>
  <c r="D14" i="53"/>
  <c r="D7" i="53" s="1"/>
  <c r="C14" i="53"/>
  <c r="C7" i="53" s="1"/>
  <c r="B14" i="53"/>
  <c r="B7" i="53" s="1"/>
  <c r="A14" i="53"/>
  <c r="G13" i="53"/>
  <c r="F13" i="53"/>
  <c r="E13" i="53"/>
  <c r="D13" i="53"/>
  <c r="C13" i="53"/>
  <c r="B13" i="53"/>
  <c r="G12" i="53"/>
  <c r="F12" i="53"/>
  <c r="E12" i="53"/>
  <c r="D12" i="53"/>
  <c r="C12" i="53"/>
  <c r="B12" i="53"/>
  <c r="G11" i="53"/>
  <c r="F11" i="53"/>
  <c r="E11" i="53"/>
  <c r="D11" i="53"/>
  <c r="C11" i="53"/>
  <c r="B11" i="53"/>
  <c r="G10" i="53"/>
  <c r="F10" i="53"/>
  <c r="E10" i="53"/>
  <c r="D10" i="53"/>
  <c r="C10" i="53"/>
  <c r="B10" i="53"/>
  <c r="G9" i="53"/>
  <c r="F9" i="53"/>
  <c r="E9" i="53"/>
  <c r="D9" i="53"/>
  <c r="C9" i="53"/>
  <c r="B9" i="53"/>
  <c r="G8" i="53"/>
  <c r="F8" i="53"/>
  <c r="E8" i="53"/>
  <c r="D8" i="53"/>
  <c r="C8" i="53"/>
  <c r="B8" i="53"/>
  <c r="N6" i="53"/>
  <c r="J6" i="53"/>
  <c r="H31" i="43"/>
  <c r="E31" i="43"/>
  <c r="K29" i="43"/>
  <c r="I29" i="43"/>
  <c r="G29" i="43"/>
  <c r="F29" i="43"/>
  <c r="D29" i="43"/>
  <c r="K28" i="43"/>
  <c r="H28" i="43"/>
  <c r="G28" i="43"/>
  <c r="F28" i="43"/>
  <c r="D28" i="43"/>
  <c r="K27" i="43"/>
  <c r="I27" i="43"/>
  <c r="G27" i="43"/>
  <c r="F27" i="43"/>
  <c r="D27" i="43"/>
  <c r="K25" i="43"/>
  <c r="I25" i="43"/>
  <c r="H25" i="43"/>
  <c r="G25" i="43"/>
  <c r="F25" i="43"/>
  <c r="E25" i="43"/>
  <c r="D25" i="43"/>
  <c r="K24" i="43"/>
  <c r="H24" i="43"/>
  <c r="G24" i="43"/>
  <c r="F24" i="43"/>
  <c r="K23" i="43"/>
  <c r="I23" i="43"/>
  <c r="H23" i="43"/>
  <c r="G23" i="43"/>
  <c r="E23" i="43"/>
  <c r="D23" i="43"/>
  <c r="H20" i="43"/>
  <c r="G20" i="43"/>
  <c r="F20" i="43"/>
  <c r="E20" i="43"/>
  <c r="D20" i="43"/>
  <c r="K18" i="43"/>
  <c r="I18" i="43"/>
  <c r="H18" i="43"/>
  <c r="G18" i="43"/>
  <c r="F18" i="43"/>
  <c r="E18" i="43"/>
  <c r="D18" i="43"/>
  <c r="K16" i="43"/>
  <c r="I16" i="43"/>
  <c r="H16" i="43"/>
  <c r="G16" i="43"/>
  <c r="F16" i="43"/>
  <c r="E16" i="43"/>
  <c r="D16" i="43"/>
  <c r="I15" i="43"/>
  <c r="H15" i="43"/>
  <c r="G15" i="43"/>
  <c r="F15" i="43"/>
  <c r="E15" i="43"/>
  <c r="D15" i="43"/>
  <c r="K14" i="43"/>
  <c r="I14" i="43"/>
  <c r="H14" i="43"/>
  <c r="F14" i="43"/>
  <c r="E14" i="43"/>
  <c r="I13" i="43"/>
  <c r="H13" i="43"/>
  <c r="G13" i="43"/>
  <c r="E13" i="43"/>
  <c r="K12" i="43"/>
  <c r="H12" i="43"/>
  <c r="G12" i="43"/>
  <c r="F12" i="43"/>
  <c r="E12" i="43"/>
  <c r="D12" i="43"/>
  <c r="K11" i="43"/>
  <c r="I11" i="43"/>
  <c r="H11" i="43"/>
  <c r="G11" i="43"/>
  <c r="F11" i="43"/>
  <c r="E11" i="43"/>
  <c r="K10" i="43"/>
  <c r="I10" i="43"/>
  <c r="G10" i="43"/>
  <c r="F10" i="43"/>
  <c r="D10" i="43"/>
  <c r="K29" i="42"/>
  <c r="K53" i="42" s="1"/>
  <c r="J29" i="42"/>
  <c r="J53" i="42" s="1"/>
  <c r="E29" i="42"/>
  <c r="E53" i="42" s="1"/>
  <c r="D29" i="42"/>
  <c r="D53" i="42" s="1"/>
  <c r="K28" i="42"/>
  <c r="K52" i="42" s="1"/>
  <c r="G28" i="42"/>
  <c r="G52" i="42" s="1"/>
  <c r="D28" i="42"/>
  <c r="D52" i="42" s="1"/>
  <c r="K27" i="42"/>
  <c r="K51" i="42" s="1"/>
  <c r="G27" i="42"/>
  <c r="G51" i="42" s="1"/>
  <c r="F27" i="42"/>
  <c r="F51" i="42" s="1"/>
  <c r="E27" i="42"/>
  <c r="E51" i="42" s="1"/>
  <c r="D27" i="42"/>
  <c r="D51" i="42" s="1"/>
  <c r="K25" i="42"/>
  <c r="K49" i="42" s="1"/>
  <c r="G25" i="42"/>
  <c r="G49" i="42" s="1"/>
  <c r="F25" i="42"/>
  <c r="F49" i="42" s="1"/>
  <c r="D25" i="42"/>
  <c r="D49" i="42" s="1"/>
  <c r="K24" i="42"/>
  <c r="K48" i="42" s="1"/>
  <c r="H24" i="42"/>
  <c r="H48" i="42" s="1"/>
  <c r="K23" i="42"/>
  <c r="K47" i="42" s="1"/>
  <c r="E23" i="42"/>
  <c r="E47" i="42" s="1"/>
  <c r="H20" i="42"/>
  <c r="H44" i="42" s="1"/>
  <c r="E20" i="42"/>
  <c r="E44" i="42" s="1"/>
  <c r="K18" i="42"/>
  <c r="K42" i="42" s="1"/>
  <c r="J18" i="42"/>
  <c r="J42" i="42" s="1"/>
  <c r="H18" i="42"/>
  <c r="H42" i="42" s="1"/>
  <c r="G18" i="42"/>
  <c r="G42" i="42" s="1"/>
  <c r="F18" i="42"/>
  <c r="F42" i="42" s="1"/>
  <c r="E18" i="42"/>
  <c r="E42" i="42" s="1"/>
  <c r="D18" i="42"/>
  <c r="D42" i="42" s="1"/>
  <c r="K16" i="42"/>
  <c r="K40" i="42" s="1"/>
  <c r="F16" i="42"/>
  <c r="F40" i="42" s="1"/>
  <c r="E16" i="42"/>
  <c r="E40" i="42" s="1"/>
  <c r="K15" i="42"/>
  <c r="K39" i="42" s="1"/>
  <c r="J15" i="42"/>
  <c r="J39" i="42" s="1"/>
  <c r="H15" i="42"/>
  <c r="H39" i="42" s="1"/>
  <c r="G15" i="42"/>
  <c r="G39" i="42" s="1"/>
  <c r="E15" i="42"/>
  <c r="E39" i="42" s="1"/>
  <c r="D15" i="42"/>
  <c r="D39" i="42" s="1"/>
  <c r="K14" i="42"/>
  <c r="K38" i="42" s="1"/>
  <c r="J14" i="42"/>
  <c r="J38" i="42" s="1"/>
  <c r="H14" i="42"/>
  <c r="H38" i="42" s="1"/>
  <c r="F14" i="42"/>
  <c r="F38" i="42" s="1"/>
  <c r="D14" i="42"/>
  <c r="D38" i="42" s="1"/>
  <c r="K13" i="42"/>
  <c r="K37" i="42" s="1"/>
  <c r="J13" i="42"/>
  <c r="J37" i="42" s="1"/>
  <c r="F13" i="42"/>
  <c r="F37" i="42" s="1"/>
  <c r="L12" i="42"/>
  <c r="L36" i="42" s="1"/>
  <c r="K12" i="42"/>
  <c r="K36" i="42" s="1"/>
  <c r="J12" i="42"/>
  <c r="J36" i="42" s="1"/>
  <c r="H12" i="42"/>
  <c r="H36" i="42" s="1"/>
  <c r="E12" i="42"/>
  <c r="E36" i="42" s="1"/>
  <c r="D12" i="42"/>
  <c r="D36" i="42" s="1"/>
  <c r="K11" i="42"/>
  <c r="K35" i="42" s="1"/>
  <c r="J11" i="42"/>
  <c r="J35" i="42" s="1"/>
  <c r="H11" i="42"/>
  <c r="H35" i="42" s="1"/>
  <c r="F11" i="42"/>
  <c r="F35" i="42" s="1"/>
  <c r="D11" i="42"/>
  <c r="D35" i="42" s="1"/>
  <c r="M38" i="39"/>
  <c r="L38" i="39"/>
  <c r="K38" i="39"/>
  <c r="H38" i="39"/>
  <c r="G38" i="39"/>
  <c r="M37" i="39"/>
  <c r="K37" i="39"/>
  <c r="J37" i="39"/>
  <c r="H37" i="39"/>
  <c r="G37" i="39"/>
  <c r="F37" i="39"/>
  <c r="E37" i="39"/>
  <c r="M36" i="39"/>
  <c r="L36" i="39"/>
  <c r="K36" i="39"/>
  <c r="J36" i="39"/>
  <c r="H36" i="39"/>
  <c r="G36" i="39"/>
  <c r="F36" i="39"/>
  <c r="E36" i="39"/>
  <c r="M33" i="38"/>
  <c r="L33" i="38"/>
  <c r="K33" i="38"/>
  <c r="J33" i="38"/>
  <c r="H33" i="38"/>
  <c r="G33" i="38"/>
  <c r="F33" i="38"/>
  <c r="E33" i="38"/>
  <c r="M31" i="38"/>
  <c r="L31" i="38"/>
  <c r="K31" i="38"/>
  <c r="J31" i="38"/>
  <c r="H31" i="38"/>
  <c r="G31" i="38"/>
  <c r="F31" i="38"/>
  <c r="M32" i="38"/>
  <c r="L32" i="38"/>
  <c r="J32" i="38"/>
  <c r="H32" i="38"/>
  <c r="G32" i="38"/>
  <c r="F32" i="38"/>
  <c r="E32" i="38"/>
  <c r="M29" i="38"/>
  <c r="L29" i="38"/>
  <c r="K29" i="38"/>
  <c r="J29" i="38"/>
  <c r="H29" i="38"/>
  <c r="G29" i="38"/>
  <c r="E29" i="38"/>
  <c r="M28" i="38"/>
  <c r="L28" i="38"/>
  <c r="K28" i="38"/>
  <c r="J28" i="38"/>
  <c r="H28" i="38"/>
  <c r="G28" i="38"/>
  <c r="F28" i="38"/>
  <c r="E28" i="38"/>
  <c r="M30" i="38"/>
  <c r="L30" i="38"/>
  <c r="K30" i="38"/>
  <c r="J30" i="38"/>
  <c r="H30" i="38"/>
  <c r="G30" i="38"/>
  <c r="F30" i="38"/>
  <c r="E30" i="38"/>
  <c r="M26" i="38"/>
  <c r="L26" i="38"/>
  <c r="K26" i="38"/>
  <c r="J26" i="38"/>
  <c r="H26" i="38"/>
  <c r="G26" i="38"/>
  <c r="F26" i="38"/>
  <c r="E26" i="38"/>
  <c r="K27" i="38"/>
  <c r="H27" i="38"/>
  <c r="G25" i="38"/>
  <c r="E27" i="38"/>
  <c r="M24" i="38"/>
  <c r="L24" i="38"/>
  <c r="J24" i="38"/>
  <c r="H24" i="38"/>
  <c r="G24" i="38"/>
  <c r="F24" i="38"/>
  <c r="E24" i="38"/>
  <c r="D26" i="37"/>
  <c r="M19" i="38"/>
  <c r="L19" i="38"/>
  <c r="K19" i="38"/>
  <c r="J19" i="38"/>
  <c r="H19" i="38"/>
  <c r="G19" i="38"/>
  <c r="F19" i="38"/>
  <c r="E19" i="38"/>
  <c r="M18" i="38"/>
  <c r="L18" i="38"/>
  <c r="J18" i="38"/>
  <c r="H18" i="38"/>
  <c r="G18" i="38"/>
  <c r="F18" i="38"/>
  <c r="E18" i="38"/>
  <c r="M17" i="38"/>
  <c r="L17" i="38"/>
  <c r="K17" i="38"/>
  <c r="J17" i="38"/>
  <c r="H17" i="38"/>
  <c r="G17" i="38"/>
  <c r="F17" i="38"/>
  <c r="E17" i="38"/>
  <c r="L16" i="38"/>
  <c r="K16" i="38"/>
  <c r="J16" i="38"/>
  <c r="H16" i="38"/>
  <c r="G16" i="38"/>
  <c r="F16" i="38"/>
  <c r="E16" i="38"/>
  <c r="L14" i="38"/>
  <c r="K14" i="38"/>
  <c r="J14" i="38"/>
  <c r="H14" i="38"/>
  <c r="G14" i="38"/>
  <c r="F14" i="38"/>
  <c r="E14" i="38"/>
  <c r="M13" i="38"/>
  <c r="L13" i="38"/>
  <c r="K13" i="38"/>
  <c r="J13" i="38"/>
  <c r="H13" i="38"/>
  <c r="G13" i="38"/>
  <c r="F13" i="38"/>
  <c r="E13" i="38"/>
  <c r="L11" i="38"/>
  <c r="K11" i="38"/>
  <c r="J11" i="38"/>
  <c r="H11" i="38"/>
  <c r="G11" i="38"/>
  <c r="F11" i="38"/>
  <c r="E11" i="38"/>
  <c r="M10" i="38"/>
  <c r="J10" i="38"/>
  <c r="F10" i="38"/>
  <c r="B27" i="1"/>
  <c r="B28" i="1" s="1"/>
  <c r="B30" i="1" s="1"/>
  <c r="B31" i="1" s="1"/>
  <c r="B33" i="1" s="1"/>
  <c r="B34" i="1" s="1"/>
  <c r="B35" i="1" s="1"/>
  <c r="B36" i="1" s="1"/>
  <c r="K15" i="43" l="1"/>
  <c r="K17" i="43"/>
  <c r="J14" i="43"/>
  <c r="I17" i="43"/>
  <c r="I12" i="43"/>
  <c r="K13" i="43"/>
  <c r="G14" i="43"/>
  <c r="E29" i="43"/>
  <c r="F26" i="43"/>
  <c r="D14" i="43"/>
  <c r="I24" i="43"/>
  <c r="H26" i="43"/>
  <c r="L37" i="39"/>
  <c r="D20" i="42"/>
  <c r="D44" i="42" s="1"/>
  <c r="L18" i="42"/>
  <c r="L42" i="42" s="1"/>
  <c r="H29" i="43"/>
  <c r="J28" i="43"/>
  <c r="F13" i="43"/>
  <c r="L13" i="43"/>
  <c r="F38" i="39"/>
  <c r="D10" i="37"/>
  <c r="I28" i="43"/>
  <c r="H27" i="43"/>
  <c r="G31" i="43"/>
  <c r="G26" i="43"/>
  <c r="F31" i="43"/>
  <c r="F23" i="43"/>
  <c r="E28" i="43"/>
  <c r="E27" i="43"/>
  <c r="E26" i="43"/>
  <c r="E24" i="43"/>
  <c r="D31" i="43"/>
  <c r="D24" i="43"/>
  <c r="H10" i="43"/>
  <c r="J15" i="43"/>
  <c r="F19" i="43"/>
  <c r="J12" i="43"/>
  <c r="E10" i="43"/>
  <c r="D13" i="43"/>
  <c r="D11" i="43"/>
  <c r="R37" i="53"/>
  <c r="R39" i="53"/>
  <c r="R41" i="53"/>
  <c r="R43" i="53"/>
  <c r="I41" i="38"/>
  <c r="I23" i="38"/>
  <c r="I42" i="38" s="1"/>
  <c r="D18" i="37"/>
  <c r="F29" i="38"/>
  <c r="M14" i="38"/>
  <c r="H13" i="37"/>
  <c r="D13" i="37"/>
  <c r="H17" i="37"/>
  <c r="D14" i="37"/>
  <c r="E25" i="38"/>
  <c r="E38" i="39"/>
  <c r="M27" i="38"/>
  <c r="E20" i="38"/>
  <c r="E21" i="38" s="1"/>
  <c r="M20" i="38"/>
  <c r="K25" i="38"/>
  <c r="L20" i="38"/>
  <c r="L21" i="38" s="1"/>
  <c r="J20" i="38"/>
  <c r="J21" i="38" s="1"/>
  <c r="M25" i="38"/>
  <c r="G27" i="38"/>
  <c r="E31" i="38"/>
  <c r="S38" i="53"/>
  <c r="S40" i="53"/>
  <c r="S42" i="53"/>
  <c r="S44" i="53"/>
  <c r="N60" i="53"/>
  <c r="S53" i="53"/>
  <c r="O60" i="53"/>
  <c r="M31" i="53"/>
  <c r="S23" i="53"/>
  <c r="S25" i="53"/>
  <c r="S28" i="53"/>
  <c r="S27" i="53"/>
  <c r="S55" i="53"/>
  <c r="S57" i="53"/>
  <c r="R58" i="53"/>
  <c r="L31" i="53"/>
  <c r="P31" i="53"/>
  <c r="R38" i="53"/>
  <c r="R40" i="53"/>
  <c r="R42" i="53"/>
  <c r="R9" i="53"/>
  <c r="R11" i="53"/>
  <c r="O31" i="53"/>
  <c r="R28" i="53"/>
  <c r="R51" i="53"/>
  <c r="R53" i="53"/>
  <c r="R55" i="53"/>
  <c r="R57" i="53"/>
  <c r="S22" i="53"/>
  <c r="S24" i="53"/>
  <c r="S26" i="53"/>
  <c r="S37" i="53"/>
  <c r="S39" i="53"/>
  <c r="S41" i="53"/>
  <c r="S43" i="53"/>
  <c r="L60" i="53"/>
  <c r="P60" i="53"/>
  <c r="S52" i="53"/>
  <c r="S54" i="53"/>
  <c r="S56" i="53"/>
  <c r="S58" i="53"/>
  <c r="K31" i="53"/>
  <c r="R52" i="53"/>
  <c r="R54" i="53"/>
  <c r="R56" i="53"/>
  <c r="R22" i="53"/>
  <c r="R23" i="53"/>
  <c r="R24" i="53"/>
  <c r="R25" i="53"/>
  <c r="R26" i="53"/>
  <c r="R27" i="53"/>
  <c r="R44" i="53"/>
  <c r="K60" i="53"/>
  <c r="E21" i="53"/>
  <c r="N31" i="53" s="1"/>
  <c r="S51" i="53"/>
  <c r="M60" i="53"/>
  <c r="L16" i="53"/>
  <c r="R8" i="53"/>
  <c r="S9" i="53"/>
  <c r="R10" i="53"/>
  <c r="S11" i="53"/>
  <c r="R12" i="53"/>
  <c r="S13" i="53"/>
  <c r="O16" i="53"/>
  <c r="P16" i="53"/>
  <c r="S8" i="53"/>
  <c r="S10" i="53"/>
  <c r="S12" i="53"/>
  <c r="N16" i="53"/>
  <c r="R13" i="53"/>
  <c r="M16" i="53"/>
  <c r="S7" i="53"/>
  <c r="R7" i="53"/>
  <c r="K16" i="53"/>
  <c r="R14" i="53"/>
  <c r="S14" i="53"/>
  <c r="E28" i="42"/>
  <c r="E52" i="42" s="1"/>
  <c r="G29" i="42"/>
  <c r="G53" i="42" s="1"/>
  <c r="I14" i="42"/>
  <c r="I38" i="42" s="1"/>
  <c r="H28" i="42"/>
  <c r="H52" i="42" s="1"/>
  <c r="H16" i="42"/>
  <c r="H40" i="42" s="1"/>
  <c r="I28" i="42"/>
  <c r="I52" i="42" s="1"/>
  <c r="J28" i="42"/>
  <c r="J52" i="42" s="1"/>
  <c r="K10" i="42"/>
  <c r="K34" i="42" s="1"/>
  <c r="K17" i="42"/>
  <c r="K41" i="42" s="1"/>
  <c r="F20" i="42"/>
  <c r="F44" i="42" s="1"/>
  <c r="G20" i="42"/>
  <c r="G44" i="42" s="1"/>
  <c r="D24" i="42"/>
  <c r="D48" i="42" s="1"/>
  <c r="G16" i="42"/>
  <c r="G40" i="42" s="1"/>
  <c r="L15" i="42"/>
  <c r="L39" i="42" s="1"/>
  <c r="I15" i="42"/>
  <c r="I39" i="42" s="1"/>
  <c r="E25" i="42"/>
  <c r="E49" i="42" s="1"/>
  <c r="K30" i="42"/>
  <c r="K54" i="42" s="1"/>
  <c r="K26" i="42"/>
  <c r="K50" i="42" s="1"/>
  <c r="F28" i="42"/>
  <c r="F52" i="42" s="1"/>
  <c r="L28" i="42"/>
  <c r="L52" i="42" s="1"/>
  <c r="I25" i="42"/>
  <c r="I49" i="42" s="1"/>
  <c r="L25" i="42"/>
  <c r="L49" i="42" s="1"/>
  <c r="L27" i="42"/>
  <c r="L51" i="42" s="1"/>
  <c r="J25" i="42"/>
  <c r="J49" i="42" s="1"/>
  <c r="J27" i="42"/>
  <c r="J51" i="42" s="1"/>
  <c r="F29" i="42"/>
  <c r="F53" i="42" s="1"/>
  <c r="I13" i="42"/>
  <c r="I37" i="42" s="1"/>
  <c r="D13" i="42"/>
  <c r="D37" i="42" s="1"/>
  <c r="L11" i="42"/>
  <c r="L35" i="42" s="1"/>
  <c r="I11" i="42"/>
  <c r="I35" i="42" s="1"/>
  <c r="E24" i="42"/>
  <c r="E48" i="42" s="1"/>
  <c r="I29" i="42"/>
  <c r="I53" i="42" s="1"/>
  <c r="I12" i="42"/>
  <c r="I36" i="42" s="1"/>
  <c r="G24" i="42"/>
  <c r="G48" i="42" s="1"/>
  <c r="E44" i="40"/>
  <c r="I44" i="40"/>
  <c r="E43" i="40"/>
  <c r="D44" i="40"/>
  <c r="H44" i="40"/>
  <c r="E42" i="40"/>
  <c r="I42" i="40"/>
  <c r="G42" i="40"/>
  <c r="F42" i="40"/>
  <c r="I43" i="40"/>
  <c r="G46" i="40"/>
  <c r="F46" i="40"/>
  <c r="G44" i="40"/>
  <c r="D43" i="40"/>
  <c r="F43" i="40"/>
  <c r="J44" i="40"/>
  <c r="F44" i="40"/>
  <c r="D42" i="40"/>
  <c r="H42" i="40"/>
  <c r="G43" i="40"/>
  <c r="J43" i="40"/>
  <c r="H43" i="40"/>
  <c r="H20" i="38"/>
  <c r="H21" i="38" s="1"/>
  <c r="D19" i="37"/>
  <c r="M11" i="38"/>
  <c r="K20" i="38"/>
  <c r="F20" i="38"/>
  <c r="F21" i="38" s="1"/>
  <c r="J38" i="39"/>
  <c r="H19" i="37"/>
  <c r="H21" i="37"/>
  <c r="G10" i="38"/>
  <c r="K10" i="38"/>
  <c r="G20" i="38"/>
  <c r="G21" i="38" s="1"/>
  <c r="L27" i="38"/>
  <c r="L25" i="38"/>
  <c r="D27" i="37"/>
  <c r="L10" i="38"/>
  <c r="M16" i="38"/>
  <c r="K24" i="38"/>
  <c r="E10" i="38"/>
  <c r="F25" i="38"/>
  <c r="F27" i="38"/>
  <c r="J25" i="38"/>
  <c r="J27" i="38"/>
  <c r="K32" i="38"/>
  <c r="H10" i="38"/>
  <c r="K18" i="38"/>
  <c r="H25" i="38"/>
  <c r="L16" i="43" l="1"/>
  <c r="F30" i="43"/>
  <c r="I19" i="43"/>
  <c r="H30" i="43"/>
  <c r="L14" i="43"/>
  <c r="H17" i="43"/>
  <c r="J16" i="43"/>
  <c r="H20" i="37"/>
  <c r="H16" i="37"/>
  <c r="H14" i="37"/>
  <c r="E33" i="37"/>
  <c r="H18" i="37"/>
  <c r="J24" i="43"/>
  <c r="J13" i="43"/>
  <c r="F17" i="43"/>
  <c r="J10" i="43"/>
  <c r="H10" i="37"/>
  <c r="K26" i="43"/>
  <c r="I26" i="43"/>
  <c r="J25" i="43"/>
  <c r="J29" i="43"/>
  <c r="J27" i="43"/>
  <c r="D26" i="43"/>
  <c r="J23" i="43"/>
  <c r="G17" i="43"/>
  <c r="E17" i="43"/>
  <c r="J18" i="43"/>
  <c r="D17" i="43"/>
  <c r="D19" i="43"/>
  <c r="J11" i="43"/>
  <c r="D20" i="37"/>
  <c r="I35" i="38"/>
  <c r="I43" i="38" s="1"/>
  <c r="D17" i="37"/>
  <c r="M21" i="38"/>
  <c r="M23" i="38" s="1"/>
  <c r="K21" i="38"/>
  <c r="K23" i="38" s="1"/>
  <c r="K42" i="38" s="1"/>
  <c r="D22" i="37"/>
  <c r="D23" i="37" s="1"/>
  <c r="D34" i="37" s="1"/>
  <c r="E41" i="38"/>
  <c r="E23" i="38"/>
  <c r="E42" i="38" s="1"/>
  <c r="J23" i="38"/>
  <c r="J42" i="38" s="1"/>
  <c r="J41" i="38"/>
  <c r="H27" i="37"/>
  <c r="H10" i="42"/>
  <c r="H34" i="42" s="1"/>
  <c r="L16" i="42"/>
  <c r="L40" i="42" s="1"/>
  <c r="J16" i="42"/>
  <c r="J40" i="42" s="1"/>
  <c r="F23" i="42"/>
  <c r="F47" i="42" s="1"/>
  <c r="I23" i="42"/>
  <c r="I47" i="42" s="1"/>
  <c r="J23" i="42"/>
  <c r="J47" i="42" s="1"/>
  <c r="D23" i="42"/>
  <c r="D47" i="42" s="1"/>
  <c r="D16" i="42"/>
  <c r="D40" i="42" s="1"/>
  <c r="D10" i="42"/>
  <c r="D34" i="42" s="1"/>
  <c r="F10" i="42"/>
  <c r="F34" i="42" s="1"/>
  <c r="I24" i="42"/>
  <c r="I48" i="42" s="1"/>
  <c r="J24" i="42"/>
  <c r="J48" i="42" s="1"/>
  <c r="J10" i="42"/>
  <c r="J34" i="42" s="1"/>
  <c r="E30" i="42"/>
  <c r="E54" i="42" s="1"/>
  <c r="E26" i="42"/>
  <c r="E50" i="42" s="1"/>
  <c r="H23" i="42"/>
  <c r="H47" i="42" s="1"/>
  <c r="G23" i="42"/>
  <c r="G47" i="42" s="1"/>
  <c r="G45" i="40"/>
  <c r="J46" i="40"/>
  <c r="F45" i="40"/>
  <c r="J42" i="40"/>
  <c r="I45" i="40"/>
  <c r="I46" i="40"/>
  <c r="E45" i="40"/>
  <c r="E46" i="40"/>
  <c r="D45" i="40"/>
  <c r="D46" i="40"/>
  <c r="H45" i="40"/>
  <c r="H46" i="40"/>
  <c r="H23" i="38"/>
  <c r="H42" i="38" s="1"/>
  <c r="H41" i="38"/>
  <c r="D16" i="37"/>
  <c r="F23" i="38"/>
  <c r="F41" i="38"/>
  <c r="D21" i="37"/>
  <c r="G41" i="38"/>
  <c r="G23" i="38"/>
  <c r="G42" i="38" s="1"/>
  <c r="L23" i="38"/>
  <c r="L42" i="38" s="1"/>
  <c r="L41" i="38"/>
  <c r="L28" i="43" l="1"/>
  <c r="L12" i="43"/>
  <c r="H19" i="43"/>
  <c r="E30" i="43"/>
  <c r="L24" i="43"/>
  <c r="J35" i="38"/>
  <c r="J43" i="38" s="1"/>
  <c r="H22" i="37"/>
  <c r="L10" i="43"/>
  <c r="K30" i="43"/>
  <c r="I30" i="43"/>
  <c r="G30" i="43"/>
  <c r="L25" i="43"/>
  <c r="L29" i="43"/>
  <c r="L27" i="43"/>
  <c r="J26" i="43"/>
  <c r="D30" i="43"/>
  <c r="L23" i="43"/>
  <c r="K19" i="43"/>
  <c r="G19" i="43"/>
  <c r="L15" i="43"/>
  <c r="E19" i="43"/>
  <c r="L18" i="43"/>
  <c r="L11" i="43"/>
  <c r="J17" i="43"/>
  <c r="D33" i="37"/>
  <c r="M41" i="38"/>
  <c r="K41" i="38"/>
  <c r="H35" i="38"/>
  <c r="H43" i="38" s="1"/>
  <c r="E35" i="38"/>
  <c r="E43" i="38" s="1"/>
  <c r="G35" i="38"/>
  <c r="G43" i="38" s="1"/>
  <c r="G26" i="42"/>
  <c r="G50" i="42" s="1"/>
  <c r="G30" i="42"/>
  <c r="G54" i="42" s="1"/>
  <c r="L10" i="42"/>
  <c r="L34" i="42" s="1"/>
  <c r="D26" i="42"/>
  <c r="D50" i="42" s="1"/>
  <c r="I16" i="42"/>
  <c r="I40" i="42" s="1"/>
  <c r="H26" i="42"/>
  <c r="H50" i="42" s="1"/>
  <c r="L24" i="42"/>
  <c r="L48" i="42" s="1"/>
  <c r="F30" i="42"/>
  <c r="F54" i="42" s="1"/>
  <c r="F26" i="42"/>
  <c r="F50" i="42" s="1"/>
  <c r="E10" i="42"/>
  <c r="E34" i="42" s="1"/>
  <c r="H17" i="42"/>
  <c r="H41" i="42" s="1"/>
  <c r="H19" i="42"/>
  <c r="H43" i="42" s="1"/>
  <c r="J17" i="42"/>
  <c r="J41" i="42" s="1"/>
  <c r="F19" i="42"/>
  <c r="F43" i="42" s="1"/>
  <c r="F17" i="42"/>
  <c r="F41" i="42" s="1"/>
  <c r="I26" i="42"/>
  <c r="I50" i="42" s="1"/>
  <c r="J26" i="42"/>
  <c r="J50" i="42" s="1"/>
  <c r="J45" i="40"/>
  <c r="K35" i="38"/>
  <c r="K43" i="38" s="1"/>
  <c r="M42" i="38"/>
  <c r="M35" i="38"/>
  <c r="M43" i="38" s="1"/>
  <c r="L35" i="38"/>
  <c r="L43" i="38" s="1"/>
  <c r="F42" i="38"/>
  <c r="F35" i="38"/>
  <c r="F43" i="38" s="1"/>
  <c r="E34" i="37" l="1"/>
  <c r="H23" i="37"/>
  <c r="L17" i="43"/>
  <c r="H26" i="37"/>
  <c r="L26" i="43"/>
  <c r="J30" i="43"/>
  <c r="J19" i="43"/>
  <c r="L23" i="42"/>
  <c r="L47" i="42" s="1"/>
  <c r="D30" i="42"/>
  <c r="D54" i="42" s="1"/>
  <c r="J30" i="42"/>
  <c r="J54" i="42" s="1"/>
  <c r="L26" i="42"/>
  <c r="L50" i="42" s="1"/>
  <c r="J19" i="42"/>
  <c r="J43" i="42" s="1"/>
  <c r="G10" i="42"/>
  <c r="G34" i="42" s="1"/>
  <c r="H31" i="42"/>
  <c r="H55" i="42" s="1"/>
  <c r="E19" i="42"/>
  <c r="E43" i="42" s="1"/>
  <c r="E17" i="42"/>
  <c r="E41" i="42" s="1"/>
  <c r="D19" i="42"/>
  <c r="D43" i="42" s="1"/>
  <c r="D17" i="42"/>
  <c r="D41" i="42" s="1"/>
  <c r="L19" i="43" l="1"/>
  <c r="I10" i="42"/>
  <c r="I34" i="42" s="1"/>
  <c r="L30" i="43"/>
  <c r="L19" i="42"/>
  <c r="L43" i="42" s="1"/>
  <c r="L30" i="42"/>
  <c r="L54" i="42" s="1"/>
  <c r="L17" i="42"/>
  <c r="L41" i="42" s="1"/>
  <c r="E31" i="42"/>
  <c r="E55" i="42" s="1"/>
  <c r="G19" i="42"/>
  <c r="G43" i="42" s="1"/>
  <c r="G17" i="42"/>
  <c r="G41" i="42" s="1"/>
  <c r="I17" i="42"/>
  <c r="I41" i="42" s="1"/>
  <c r="D31" i="42" l="1"/>
  <c r="D55" i="42" s="1"/>
  <c r="F31" i="42"/>
  <c r="F55" i="42" s="1"/>
  <c r="G31" i="42"/>
  <c r="G55" i="42" s="1"/>
  <c r="I19" i="42"/>
  <c r="I43" i="42" s="1"/>
  <c r="H27" i="42" l="1"/>
  <c r="H51" i="42" s="1"/>
  <c r="I27" i="42"/>
  <c r="I51" i="42" s="1"/>
  <c r="H30" i="42" l="1"/>
  <c r="H54" i="42" s="1"/>
  <c r="I30" i="42"/>
  <c r="I54" i="42" s="1"/>
</calcChain>
</file>

<file path=xl/comments1.xml><?xml version="1.0" encoding="utf-8"?>
<comments xmlns="http://schemas.openxmlformats.org/spreadsheetml/2006/main">
  <authors>
    <author>Nordine Kisman</author>
  </authors>
  <commentList>
    <comment ref="E45" authorId="0">
      <text>
        <r>
          <rPr>
            <b/>
            <sz val="8"/>
            <color indexed="81"/>
            <rFont val="Tahoma"/>
            <family val="2"/>
          </rPr>
          <t>Nordine Kisman:</t>
        </r>
        <r>
          <rPr>
            <sz val="8"/>
            <color indexed="81"/>
            <rFont val="Tahoma"/>
            <family val="2"/>
          </rPr>
          <t xml:space="preserve">
NL adjustment?</t>
        </r>
      </text>
    </comment>
  </commentList>
</comments>
</file>

<file path=xl/sharedStrings.xml><?xml version="1.0" encoding="utf-8"?>
<sst xmlns="http://schemas.openxmlformats.org/spreadsheetml/2006/main" count="3193" uniqueCount="1165">
  <si>
    <t>Check current YTD period</t>
  </si>
  <si>
    <t>Notes</t>
  </si>
  <si>
    <t>Benefits and expenses</t>
  </si>
  <si>
    <t>Results from financial transactions</t>
  </si>
  <si>
    <t>Underlying earnings before tax</t>
  </si>
  <si>
    <t>EUR millions</t>
  </si>
  <si>
    <t>BS</t>
  </si>
  <si>
    <t>IS</t>
  </si>
  <si>
    <t>EQUITY</t>
  </si>
  <si>
    <t>CF</t>
  </si>
  <si>
    <t>SEG</t>
  </si>
  <si>
    <t>INV</t>
  </si>
  <si>
    <t>Sheet</t>
  </si>
  <si>
    <t>Input</t>
  </si>
  <si>
    <t>Date</t>
  </si>
  <si>
    <t>Figures - linked to sheet:</t>
  </si>
  <si>
    <t>Current period data</t>
  </si>
  <si>
    <t>Overwrite the data in the blue cells with the new data</t>
  </si>
  <si>
    <t>Description of sheets in this file regarding input and linked cells etc.</t>
  </si>
  <si>
    <t>Almost all data</t>
  </si>
  <si>
    <t>Preferred order of input</t>
  </si>
  <si>
    <t>All data</t>
  </si>
  <si>
    <t>Equity</t>
  </si>
  <si>
    <t>Data in text</t>
  </si>
  <si>
    <t>Select all sheets and print to PDF</t>
  </si>
  <si>
    <t>Open PDF after saving it to the distributed directory and check the layout of each page on screen.</t>
  </si>
  <si>
    <t>Especially look at the notes pages in English and Dutch - probably need to change the percentage of the page setup to fit it on the page again</t>
  </si>
  <si>
    <t>For some sheets it is necessary to either change the % in the page setup, or decrease the left margin to fit the range on the page.</t>
  </si>
  <si>
    <t>Creating PDF file from final version</t>
  </si>
  <si>
    <t>Status</t>
  </si>
  <si>
    <t>date</t>
  </si>
  <si>
    <t>finished</t>
  </si>
  <si>
    <t>Convertible core capital securities</t>
  </si>
  <si>
    <t>Other comprehensive income:</t>
  </si>
  <si>
    <t>Other comprehensive income for the period</t>
  </si>
  <si>
    <t>Impairment reversals</t>
  </si>
  <si>
    <t>Total revenue generating investments</t>
  </si>
  <si>
    <t>Holding &amp;</t>
  </si>
  <si>
    <t>activities</t>
  </si>
  <si>
    <t>VNB / IRR report to adjust so when negative VNB + IRR, formula makes VNB absolute - see binder Q1 - PR</t>
  </si>
  <si>
    <t>Report IGD / solvency to update to evdre and to check - also upload to library ??</t>
  </si>
  <si>
    <t>Other reports</t>
  </si>
  <si>
    <t>Report Equity to update - see start on this in Q2 - don't forget to link AR sheet.</t>
  </si>
  <si>
    <t>Report Autonomous - is the version on the lib up-to-date ?? due to adjustment John in Q2 regarding Aegon_Oth</t>
  </si>
  <si>
    <t>Net cash and cash equivalents at January 1</t>
  </si>
  <si>
    <t>Net cash and cash equivalents at end of period</t>
  </si>
  <si>
    <t>Impairment charges / (reversals)</t>
  </si>
  <si>
    <t>Intangible assets</t>
  </si>
  <si>
    <t>Derivatives</t>
  </si>
  <si>
    <t>Reinsurance assets</t>
  </si>
  <si>
    <t>Insurance contracts</t>
  </si>
  <si>
    <t>Investment contracts</t>
  </si>
  <si>
    <t>Borrowings</t>
  </si>
  <si>
    <t>Total liabilities</t>
  </si>
  <si>
    <t>Sheet Investments</t>
  </si>
  <si>
    <t>Checks</t>
  </si>
  <si>
    <t>Shareholders' equity as above</t>
  </si>
  <si>
    <t>Shareholders' equity on sheet Equity</t>
  </si>
  <si>
    <t>Difference</t>
  </si>
  <si>
    <t>Assets = Total equity &amp; liabilities</t>
  </si>
  <si>
    <t>Check that totals count correctly</t>
  </si>
  <si>
    <t>sum</t>
  </si>
  <si>
    <t>check</t>
  </si>
  <si>
    <t>Segment information</t>
  </si>
  <si>
    <t>Financial assets at fair value through profit or loss (FVTPL)</t>
  </si>
  <si>
    <t>Available-for-sale (AFS)</t>
  </si>
  <si>
    <t>Held-to-maturity (HTM)</t>
  </si>
  <si>
    <t>Sheet Rates</t>
  </si>
  <si>
    <t>This gives a guaranteed check, because all QTD info should come to 0 before entering the new ytd data !!</t>
  </si>
  <si>
    <t>Save the file as a backup with all current &amp; previous qtd info showed as zero for check purposes.</t>
  </si>
  <si>
    <t>Mortgages</t>
  </si>
  <si>
    <t>Private loans</t>
  </si>
  <si>
    <t>Deposits with financial institutions</t>
  </si>
  <si>
    <t>Policy loans</t>
  </si>
  <si>
    <t>Receivables out of share lease agreements</t>
  </si>
  <si>
    <t>Total financial assets, excluding derivatives</t>
  </si>
  <si>
    <t>AFS</t>
  </si>
  <si>
    <t>FVTPL</t>
  </si>
  <si>
    <t>HTM</t>
  </si>
  <si>
    <t>Money market and short-term investments</t>
  </si>
  <si>
    <t>Total investments for account of policyholders at fair value</t>
  </si>
  <si>
    <t xml:space="preserve">through profit or loss, excluding derivatives </t>
  </si>
  <si>
    <t>Investment in real estate</t>
  </si>
  <si>
    <t>Total investments for account of policyholders</t>
  </si>
  <si>
    <t>Total intangible assets</t>
  </si>
  <si>
    <t>Goodwill</t>
  </si>
  <si>
    <t>VOBA</t>
  </si>
  <si>
    <t>Future servicing rights</t>
  </si>
  <si>
    <t>Software</t>
  </si>
  <si>
    <t>Deferred transaction costs for investment management services</t>
  </si>
  <si>
    <t>Unamortized interest rate rebates</t>
  </si>
  <si>
    <t>Share capital - par value</t>
  </si>
  <si>
    <t>Share premium</t>
  </si>
  <si>
    <t>Total share capital</t>
  </si>
  <si>
    <t>Balance at January 1</t>
  </si>
  <si>
    <t>Balance</t>
  </si>
  <si>
    <t>Withdrawal</t>
  </si>
  <si>
    <t>Bank overdrafts</t>
  </si>
  <si>
    <t>Total borrowings</t>
  </si>
  <si>
    <t>Gross</t>
  </si>
  <si>
    <t>Non-Life</t>
  </si>
  <si>
    <t>Reinsurance</t>
  </si>
  <si>
    <t>Interest income</t>
  </si>
  <si>
    <t>Dividend income</t>
  </si>
  <si>
    <t>Rental income</t>
  </si>
  <si>
    <t>Total investment income</t>
  </si>
  <si>
    <t>Investment income related to general account</t>
  </si>
  <si>
    <t>Gains and (losses) on investments in real estate</t>
  </si>
  <si>
    <t>Net fair value change of derivatives</t>
  </si>
  <si>
    <t>Net fair value change on for account of policyholder financial assets at FVTPL</t>
  </si>
  <si>
    <t>Net fair value change on investments in real estate for account of policyholders</t>
  </si>
  <si>
    <t>Net foreign currency gains and (losses)</t>
  </si>
  <si>
    <t>Net fair value change on borrowings and other financial liabilities</t>
  </si>
  <si>
    <t>Realized gains and (losses) on repurchased debt</t>
  </si>
  <si>
    <t>Forward-looking statements</t>
  </si>
  <si>
    <t>Required improvements</t>
  </si>
  <si>
    <t>Create macro to do the following actions:</t>
  </si>
  <si>
    <t>copy, paste value sheet</t>
  </si>
  <si>
    <t>delete comments for sheet</t>
  </si>
  <si>
    <t>change font colour of sheet to black</t>
  </si>
  <si>
    <t>b</t>
  </si>
  <si>
    <t>c</t>
  </si>
  <si>
    <t>a</t>
  </si>
  <si>
    <t>Add headings where necessary in file OS report PR</t>
  </si>
  <si>
    <t>Changes to "OS report PR"</t>
  </si>
  <si>
    <t>See if we really need to show the sales twice: on sheet OVV + sheet Sales</t>
  </si>
  <si>
    <t>Inter-segment underlying earnings</t>
  </si>
  <si>
    <t>Inter-segment revenues</t>
  </si>
  <si>
    <t>geographically</t>
  </si>
  <si>
    <t>Impairment charges on financial assets, excluding receivables, from:</t>
  </si>
  <si>
    <t>Debt securities and money market instruments</t>
  </si>
  <si>
    <t>Impairment reversals on financial assets, excluding receivables, from:</t>
  </si>
  <si>
    <t>Impairment charges / (reversals) comprise:</t>
  </si>
  <si>
    <t>Treasury shares</t>
  </si>
  <si>
    <t>Retained earnings</t>
  </si>
  <si>
    <t>Other reserves</t>
  </si>
  <si>
    <t>At beginning of year</t>
  </si>
  <si>
    <t>Disposal of group assets</t>
  </si>
  <si>
    <t>line needed to copy data from equity file</t>
  </si>
  <si>
    <t>Checks with IS sheet</t>
  </si>
  <si>
    <t>Comparative data - do this first (before reporting by country units preferrably)</t>
  </si>
  <si>
    <t>Issuance</t>
  </si>
  <si>
    <t>Checks figures count</t>
  </si>
  <si>
    <t>IAS 34</t>
  </si>
  <si>
    <t>Checks with above</t>
  </si>
  <si>
    <t>= dpac/voba offsetting adj, which is taken in operating earnings</t>
  </si>
  <si>
    <t>difference with sheet SEG relates to non inclusion of A737100 in SEG sheet</t>
  </si>
  <si>
    <t>Purchases and disposals of intangible assets</t>
  </si>
  <si>
    <t>Purchases and disposals of equipment and other assets</t>
  </si>
  <si>
    <t>Checks with BS sheet</t>
  </si>
  <si>
    <t>Shares issued</t>
  </si>
  <si>
    <t>Other equity instruments redeemed</t>
  </si>
  <si>
    <t>Fee perpetual (net of tax)</t>
  </si>
  <si>
    <t>Fee share buy-back</t>
  </si>
  <si>
    <t>At end of period</t>
  </si>
  <si>
    <t>Equity movements of associates</t>
  </si>
  <si>
    <t>net foreign investment hedging reserves</t>
  </si>
  <si>
    <t>Treasury shares - withdrawn</t>
  </si>
  <si>
    <t>Dividends paid on common shares</t>
  </si>
  <si>
    <t>Americas</t>
  </si>
  <si>
    <t>USD</t>
  </si>
  <si>
    <t>EUR</t>
  </si>
  <si>
    <t>Revenues</t>
  </si>
  <si>
    <t>Total gross premiums</t>
  </si>
  <si>
    <t>Total revenues</t>
  </si>
  <si>
    <t>The Netherlands</t>
  </si>
  <si>
    <t>United Kingdom</t>
  </si>
  <si>
    <t>GBP</t>
  </si>
  <si>
    <t>United</t>
  </si>
  <si>
    <t>Kingdom</t>
  </si>
  <si>
    <t>The</t>
  </si>
  <si>
    <t>Other</t>
  </si>
  <si>
    <t>Total</t>
  </si>
  <si>
    <t>Netherlands</t>
  </si>
  <si>
    <t>Investments</t>
  </si>
  <si>
    <t>Investment income</t>
  </si>
  <si>
    <t>Other assets</t>
  </si>
  <si>
    <t>Total assets</t>
  </si>
  <si>
    <t>Investments for account of policyholders</t>
  </si>
  <si>
    <t xml:space="preserve">The information included in the following sheets of this Excel file forms an </t>
  </si>
  <si>
    <t>Impairment charges</t>
  </si>
  <si>
    <t>Other revenues</t>
  </si>
  <si>
    <t>Other income</t>
  </si>
  <si>
    <t>Other charges</t>
  </si>
  <si>
    <t>Group equity</t>
  </si>
  <si>
    <t>Investments in associates</t>
  </si>
  <si>
    <t>Insurance contracts for account of policyholders</t>
  </si>
  <si>
    <t>Investment contracts for account of policyholders</t>
  </si>
  <si>
    <t>Other liabilities</t>
  </si>
  <si>
    <t>Income before tax</t>
  </si>
  <si>
    <t>Net income</t>
  </si>
  <si>
    <t>Other assets and receivables</t>
  </si>
  <si>
    <t>Total equity and liabilities</t>
  </si>
  <si>
    <t>Accident and health insurance</t>
  </si>
  <si>
    <t>General insurance</t>
  </si>
  <si>
    <t>Holding and other activities</t>
  </si>
  <si>
    <t>Loans</t>
  </si>
  <si>
    <t>Investments in real estate</t>
  </si>
  <si>
    <t>Shares</t>
  </si>
  <si>
    <t>Other financial assets</t>
  </si>
  <si>
    <t>Investments general account</t>
  </si>
  <si>
    <t>Investments on balance sheet</t>
  </si>
  <si>
    <t>Off balance sheet investments third parties</t>
  </si>
  <si>
    <t>Currencies</t>
  </si>
  <si>
    <t>Financial assets at fair value through profit or loss</t>
  </si>
  <si>
    <t>Eliminations</t>
  </si>
  <si>
    <t>Total income</t>
  </si>
  <si>
    <t>Total charges</t>
  </si>
  <si>
    <t>Income from reinsurance ceded</t>
  </si>
  <si>
    <t>Interest charges and related fees</t>
  </si>
  <si>
    <t>Shareholders' equity</t>
  </si>
  <si>
    <t>Fee and commission income</t>
  </si>
  <si>
    <t>Held-to-maturity</t>
  </si>
  <si>
    <t>Preferred dividend</t>
  </si>
  <si>
    <t>Total investments on balance sheet</t>
  </si>
  <si>
    <t>Available-for-sale</t>
  </si>
  <si>
    <t>other</t>
  </si>
  <si>
    <t>Life</t>
  </si>
  <si>
    <t>Life insurance gross premiums</t>
  </si>
  <si>
    <t>Premium income</t>
  </si>
  <si>
    <t>Deferred expenses and rebates</t>
  </si>
  <si>
    <t>Cash and cash equivalents</t>
  </si>
  <si>
    <t>Other equity instruments</t>
  </si>
  <si>
    <t>Trust pass-through securities</t>
  </si>
  <si>
    <t>Subordinated borrowings</t>
  </si>
  <si>
    <t>Cash flow from operating activities</t>
  </si>
  <si>
    <t>Cash flow from investing activities</t>
  </si>
  <si>
    <t>Cash flow from financing activities</t>
  </si>
  <si>
    <t>Dividends paid</t>
  </si>
  <si>
    <t>Expenses convertible core capital securities (net of tax)</t>
  </si>
  <si>
    <t>Earnings attributable to common shareholders</t>
  </si>
  <si>
    <t>Revaluation reserves</t>
  </si>
  <si>
    <t>Movement in foreign currency translation and</t>
  </si>
  <si>
    <t>Total other comprehensive income</t>
  </si>
  <si>
    <t>Issued capital and reserves attributable to equity holders</t>
  </si>
  <si>
    <t>Income tax (expense) / benefit</t>
  </si>
  <si>
    <t>Coupons and premium on convertible</t>
  </si>
  <si>
    <t>core capital securities</t>
  </si>
  <si>
    <t>Can we now delete the disclaimer sheet from PR &amp; IFS, as we never have the most up to date version anyway ?</t>
  </si>
  <si>
    <t>IR does receive this, and should copy this in our file when this is final.</t>
  </si>
  <si>
    <t>2010.Q1</t>
  </si>
  <si>
    <t>This is the current year YTD schedule</t>
  </si>
  <si>
    <t>This is the previous year YTD schedule</t>
  </si>
  <si>
    <t>This is the current year QTD schedule</t>
  </si>
  <si>
    <t>Fair value items</t>
  </si>
  <si>
    <t>Run-off businesses</t>
  </si>
  <si>
    <t>These checks are for Q2, 3 &amp; 4</t>
  </si>
  <si>
    <t>For Q1 we use the data from row 58 and further. The top section is only for Q2, 3 &amp; 4</t>
  </si>
  <si>
    <t>Gains / (losses) on revaluation of</t>
  </si>
  <si>
    <t>available-for-sale investments</t>
  </si>
  <si>
    <t>(Gains) / losses transferred to income statement on</t>
  </si>
  <si>
    <t>disposal and impairment of available-for-sale investments</t>
  </si>
  <si>
    <t>Changes in cash flow hedging reserve</t>
  </si>
  <si>
    <t>Changes in revaluation reserve real estate</t>
  </si>
  <si>
    <t>held for own use</t>
  </si>
  <si>
    <t>Coupons on perpetual securities</t>
  </si>
  <si>
    <t>Remarks</t>
  </si>
  <si>
    <t>Revenue data is IFRS based, so excludes Associates data.</t>
  </si>
  <si>
    <t>No links, just checks with other sheets</t>
  </si>
  <si>
    <t>Rates</t>
  </si>
  <si>
    <t>Date on sheet Disclaimer</t>
  </si>
  <si>
    <t>Data from Agora Annual reports</t>
  </si>
  <si>
    <r>
      <t xml:space="preserve">Revenue data includes Associates data, </t>
    </r>
    <r>
      <rPr>
        <b/>
        <sz val="9"/>
        <rFont val="Arial"/>
        <family val="2"/>
      </rPr>
      <t>only this sheet in the file includes associates</t>
    </r>
    <r>
      <rPr>
        <sz val="9"/>
        <rFont val="Arial"/>
        <family val="2"/>
      </rPr>
      <t>.</t>
    </r>
  </si>
  <si>
    <t>Checks with Equity sheet</t>
  </si>
  <si>
    <t>New</t>
  </si>
  <si>
    <t>Markets</t>
  </si>
  <si>
    <t>New Markets</t>
  </si>
  <si>
    <t>Other reserves other</t>
  </si>
  <si>
    <t>Changes in revaluation reserve real estate held for own use</t>
  </si>
  <si>
    <t>net foreign investment hedging reserve</t>
  </si>
  <si>
    <t>(Gains) / losses transferred to the income statement on</t>
  </si>
  <si>
    <t>Check inter-segment info</t>
  </si>
  <si>
    <t>Expenses</t>
  </si>
  <si>
    <t>Delete comments in cells</t>
  </si>
  <si>
    <t>Mark range you want to copy</t>
  </si>
  <si>
    <t>Make cells to copy black font</t>
  </si>
  <si>
    <t>Copy</t>
  </si>
  <si>
    <t>Goto word file</t>
  </si>
  <si>
    <t>Paste special - picture enhanced metafile</t>
  </si>
  <si>
    <t>Adjust the size to fit properly (if necessary use right mouse button and choose size to adjust)</t>
  </si>
  <si>
    <t>In final version also delete blank rows - you might need to copy paste value all sheets before you do this, to avoid REF! Formulas.</t>
  </si>
  <si>
    <t>For Copying to word file:</t>
  </si>
  <si>
    <t>Share in net result of associates</t>
  </si>
  <si>
    <t>Net cash and cash equivalents</t>
  </si>
  <si>
    <t>Debt securities</t>
  </si>
  <si>
    <t>Associates eliminations</t>
  </si>
  <si>
    <t>Investments / assets as above</t>
  </si>
  <si>
    <t>Differences investments / assets</t>
  </si>
  <si>
    <t>Net increase / (decrease) in cash and cash equivalents</t>
  </si>
  <si>
    <t>Realized gains / (losses) on investments</t>
  </si>
  <si>
    <t>Other income / (charges)</t>
  </si>
  <si>
    <t>Gains / (losses) on revaluation of available-for-sale investments</t>
  </si>
  <si>
    <t>To correctly adjust the formulas for QTD data, copy/paste value the YTD data from cols E-F to H-I</t>
  </si>
  <si>
    <t>Data from Agora report (00a) Consolidated balance sheet</t>
  </si>
  <si>
    <t>Data from Agora report 80 Income statement</t>
  </si>
  <si>
    <t>EPS data from report EPS calculation</t>
  </si>
  <si>
    <t>Data from equity roll-fwd file sheet AR consolidated</t>
  </si>
  <si>
    <t>Data from PR masterfile - rounded excel file</t>
  </si>
  <si>
    <t>Data from Agora report 11 Investments, also use report (05e) segment info for report 11, to determine</t>
  </si>
  <si>
    <t>the amounts for holdings and eliminations on other assets line.</t>
  </si>
  <si>
    <t>Central government exposure</t>
  </si>
  <si>
    <t>Data from email Dmitry Beugelink</t>
  </si>
  <si>
    <t>Discl. IFS</t>
  </si>
  <si>
    <t>3a</t>
  </si>
  <si>
    <t>3b</t>
  </si>
  <si>
    <t>IS income statement</t>
  </si>
  <si>
    <t>IS comprehensive income</t>
  </si>
  <si>
    <t>Centr. government exposure</t>
  </si>
  <si>
    <t>All linked</t>
  </si>
  <si>
    <t>Equity, BS, IAS 34</t>
  </si>
  <si>
    <t>Checks with other sheets</t>
  </si>
  <si>
    <t>Data comes from email</t>
  </si>
  <si>
    <t>Investments, checks to BS, IS &amp; Equity</t>
  </si>
  <si>
    <t>Date quotations on sheets BS, IS, Equity, SEG, INV &amp; IAS 34</t>
  </si>
  <si>
    <t>see IAS34 section borrowings from IFS booklet last year same period, table borrowings</t>
  </si>
  <si>
    <t>Impairment charges / (reversals) on non-financial assets and receivables</t>
  </si>
  <si>
    <t>Checks with SEG sheet</t>
  </si>
  <si>
    <t>Consolidated total assets</t>
  </si>
  <si>
    <t>Employee expenses</t>
  </si>
  <si>
    <t>Administration expenses</t>
  </si>
  <si>
    <t>Deferred expenses</t>
  </si>
  <si>
    <t>Amortization charges</t>
  </si>
  <si>
    <t/>
  </si>
  <si>
    <t>UK</t>
  </si>
  <si>
    <t>Assoc. elim</t>
  </si>
  <si>
    <t>New Mkts</t>
  </si>
  <si>
    <t>Hold &amp; other</t>
  </si>
  <si>
    <t>Delete these columns in the final version</t>
  </si>
  <si>
    <t>Also put col width A back to 66</t>
  </si>
  <si>
    <t>Check that cash flow ties with BS</t>
  </si>
  <si>
    <t>Non-controlling interests</t>
  </si>
  <si>
    <t>Link to sheet PR qtd</t>
  </si>
  <si>
    <t>Link to sheet PR ytd</t>
  </si>
  <si>
    <t>DPAC for insurance contracts and investment contracts with discretionary</t>
  </si>
  <si>
    <t>participation features</t>
  </si>
  <si>
    <t>Issuances, repurchases and coupons of perpetuals</t>
  </si>
  <si>
    <t>Repurchase of convertible core capital securities</t>
  </si>
  <si>
    <t>Data will automatically be fed to this sheet</t>
  </si>
  <si>
    <t>Valued figures from previous Qtr Ytd for calculation current Qtr</t>
  </si>
  <si>
    <t>Previous year data copied adjacent to table from relevant files as described next to table.</t>
  </si>
  <si>
    <t>Specification of line other</t>
  </si>
  <si>
    <t>Total Other</t>
  </si>
  <si>
    <t>Current year data linked to sheets PR - these need to be copied in after changes, to update SEG sheet.</t>
  </si>
  <si>
    <t>Same as IS, copy/paste value ranges F6-G91 to N6-O91</t>
  </si>
  <si>
    <t>Data from Erik / Miriam - file Cashflow statement manual changes</t>
  </si>
  <si>
    <t>Investment income for account of policyholders</t>
  </si>
  <si>
    <t>Share options and incentive plans</t>
  </si>
  <si>
    <t>At December 31, 2011</t>
  </si>
  <si>
    <t>Dec. 31,</t>
  </si>
  <si>
    <t>Deferred cost of reinsurance</t>
  </si>
  <si>
    <t>IFS proces</t>
  </si>
  <si>
    <t>Dummy IFS version</t>
  </si>
  <si>
    <t>Prepare dummy in excel basis doc. (enter data for compared year)</t>
  </si>
  <si>
    <t>Create copy past value version of the excel basis doc.&amp; remove all extra columns</t>
  </si>
  <si>
    <t>Copy paste special value</t>
  </si>
  <si>
    <t>Text black</t>
  </si>
  <si>
    <t>no highlight colours</t>
  </si>
  <si>
    <t>hide empty rows</t>
  </si>
  <si>
    <t>remove comments</t>
  </si>
  <si>
    <t>remove green angles</t>
  </si>
  <si>
    <t>save in folder distributed</t>
  </si>
  <si>
    <t>Create pdf version (save as PDF or xps) of the valued version excel basis doc. (for compare (later in process)</t>
  </si>
  <si>
    <t xml:space="preserve">Save PDF in folder T&amp;T versions </t>
  </si>
  <si>
    <t>Copy tables  from the valued version into the powerpoint version.</t>
  </si>
  <si>
    <t>T&amp;T compared numbers in PDF version.</t>
  </si>
  <si>
    <t>IFS versions</t>
  </si>
  <si>
    <t>Run reports lock/save in folder (including date in description of the folder)</t>
  </si>
  <si>
    <t>Enter data from the reports in excel basis doc.</t>
  </si>
  <si>
    <t>Make roundings in excel basis doc. and verify that all check are zero.</t>
  </si>
  <si>
    <t>Create pdf version (save as PDF or xps) of the valued excel basis doc. (for compare)</t>
  </si>
  <si>
    <t>Run PDF compare</t>
  </si>
  <si>
    <t>T&amp;T PDF version</t>
  </si>
  <si>
    <r>
      <rPr>
        <b/>
        <sz val="11"/>
        <color theme="1"/>
        <rFont val="Calibri"/>
        <family val="2"/>
        <scheme val="minor"/>
      </rPr>
      <t>Format changes</t>
    </r>
    <r>
      <rPr>
        <sz val="10"/>
        <rFont val="Arial"/>
        <family val="2"/>
      </rPr>
      <t xml:space="preserve"> should entered in the valued version &amp; excel basis doc.</t>
    </r>
  </si>
  <si>
    <t>Create pdf version (save as PDF or xps) of the excel basis doc. (for compare)</t>
  </si>
  <si>
    <t>T&amp;T PDF compare</t>
  </si>
  <si>
    <r>
      <rPr>
        <b/>
        <sz val="11"/>
        <color theme="1"/>
        <rFont val="Calibri"/>
        <family val="2"/>
        <scheme val="minor"/>
      </rPr>
      <t>Data changes</t>
    </r>
    <r>
      <rPr>
        <sz val="10"/>
        <rFont val="Arial"/>
        <family val="2"/>
      </rPr>
      <t xml:space="preserve"> should be entered in basis excel doc</t>
    </r>
  </si>
  <si>
    <t>Cost of issuance of shares (net of tax)</t>
  </si>
  <si>
    <t>Transfer from / to other headings</t>
  </si>
  <si>
    <t xml:space="preserve">Net income </t>
  </si>
  <si>
    <t>Coupons on other equity instruments</t>
  </si>
  <si>
    <t>Coupons on non-cumulative subordinated notes</t>
  </si>
  <si>
    <t>Issuance of non-cumulative subordinated loans</t>
  </si>
  <si>
    <t>Claims and benefits</t>
  </si>
  <si>
    <t>Issuances and repayments of borrowings</t>
  </si>
  <si>
    <t>Differences</t>
  </si>
  <si>
    <t>Effects of changes in foreign exchange rates</t>
  </si>
  <si>
    <t>-</t>
  </si>
  <si>
    <t>Average</t>
  </si>
  <si>
    <t>Closing</t>
  </si>
  <si>
    <t>Segment Total</t>
  </si>
  <si>
    <t>Consolidated</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</si>
  <si>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</si>
  <si>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Equity holders of Aegon N.V.</t>
  </si>
  <si>
    <t>of Aegon N.V.</t>
  </si>
  <si>
    <t>Premium income and premium to reinsurers</t>
  </si>
  <si>
    <t>Result from financial transactions</t>
  </si>
  <si>
    <t>Share capital</t>
  </si>
  <si>
    <t>Investments geographically</t>
  </si>
  <si>
    <t>Condensed consolidated cash flow statement</t>
  </si>
  <si>
    <t>Condensed consolidated statement of changes in equity</t>
  </si>
  <si>
    <t>Condensed consolidated statement of financial position</t>
  </si>
  <si>
    <t>Condensed consolidated statement of comprehensive income</t>
  </si>
  <si>
    <t>Share dividend</t>
  </si>
  <si>
    <t>Condensed consolidated income statement</t>
  </si>
  <si>
    <t xml:space="preserve">integral part of Aegon’s condensed consolidated interim financial statements as </t>
  </si>
  <si>
    <t>At December 31, 2012</t>
  </si>
  <si>
    <r>
      <t>Earnings per share</t>
    </r>
    <r>
      <rPr>
        <sz val="9"/>
        <rFont val="Verdana"/>
        <family val="2"/>
      </rPr>
      <t xml:space="preserve"> (EUR per share)</t>
    </r>
  </si>
  <si>
    <r>
      <t xml:space="preserve">Impairment charges on financial assets, excluding receivables </t>
    </r>
    <r>
      <rPr>
        <vertAlign val="superscript"/>
        <sz val="9"/>
        <rFont val="Verdana"/>
        <family val="2"/>
      </rPr>
      <t>1</t>
    </r>
  </si>
  <si>
    <r>
      <t xml:space="preserve">Impairment reversals on financial assets, excluding receivables </t>
    </r>
    <r>
      <rPr>
        <vertAlign val="superscript"/>
        <sz val="9"/>
        <rFont val="Verdana"/>
        <family val="2"/>
      </rPr>
      <t>1</t>
    </r>
  </si>
  <si>
    <r>
      <t>Share capital</t>
    </r>
    <r>
      <rPr>
        <vertAlign val="superscript"/>
        <sz val="9"/>
        <rFont val="Verdana"/>
        <family val="2"/>
      </rPr>
      <t xml:space="preserve"> 1</t>
    </r>
  </si>
  <si>
    <r>
      <t>Issued capital and reserves</t>
    </r>
    <r>
      <rPr>
        <vertAlign val="superscript"/>
        <sz val="9"/>
        <rFont val="Verdana"/>
        <family val="2"/>
      </rPr>
      <t xml:space="preserve"> 2</t>
    </r>
  </si>
  <si>
    <r>
      <t>Issued capital and reserves</t>
    </r>
    <r>
      <rPr>
        <i/>
        <vertAlign val="superscript"/>
        <sz val="8"/>
        <rFont val="Verdana"/>
        <family val="2"/>
      </rPr>
      <t xml:space="preserve"> 1</t>
    </r>
  </si>
  <si>
    <r>
      <t xml:space="preserve">2 </t>
    </r>
    <r>
      <rPr>
        <sz val="9"/>
        <rFont val="Verdana"/>
        <family val="2"/>
      </rPr>
      <t>Issued capital and reserves attributable to equity holders of Aegon N.V.</t>
    </r>
  </si>
  <si>
    <t xml:space="preserve">Cost of issuance of non-cumulative subordinated </t>
  </si>
  <si>
    <t>notes (net of tax)</t>
  </si>
  <si>
    <t>Dividend withholding tax reduction</t>
  </si>
  <si>
    <t xml:space="preserve">Consolidated statement of comprehensive income of Aegon N.V. </t>
  </si>
  <si>
    <t>for the year ended December 31</t>
  </si>
  <si>
    <t>&lt;start&gt;</t>
  </si>
  <si>
    <t>engels</t>
  </si>
  <si>
    <t>nederlands</t>
  </si>
  <si>
    <t>currentyear</t>
  </si>
  <si>
    <t>previousyear</t>
  </si>
  <si>
    <t>Table_name_1</t>
  </si>
  <si>
    <t>Table_name_2</t>
  </si>
  <si>
    <t>Table_heading_1_UK</t>
  </si>
  <si>
    <t>Table_value</t>
  </si>
  <si>
    <t>Amounts in EUR million</t>
  </si>
  <si>
    <t>Subtotal_3</t>
  </si>
  <si>
    <t>872</t>
  </si>
  <si>
    <t>1,760</t>
  </si>
  <si>
    <t>Empty</t>
  </si>
  <si>
    <t>Heading_2</t>
  </si>
  <si>
    <t>Body</t>
  </si>
  <si>
    <t xml:space="preserve">Gains / (losses) on revaluation of available-for-sale investments </t>
  </si>
  <si>
    <t>3,113</t>
  </si>
  <si>
    <t>3,873</t>
  </si>
  <si>
    <t>(Gains) / losses transferred to the income statement on disposal and impairment 
of available-for-sale investments</t>
  </si>
  <si>
    <t>(513)</t>
  </si>
  <si>
    <t>(203)</t>
  </si>
  <si>
    <t>3</t>
  </si>
  <si>
    <t>4</t>
  </si>
  <si>
    <t xml:space="preserve">Changes in cash flow hedging reserve </t>
  </si>
  <si>
    <t>1,058</t>
  </si>
  <si>
    <t>373</t>
  </si>
  <si>
    <t>Movement in foreign currency translation and net foreign investment hedging reserve</t>
  </si>
  <si>
    <t>409</t>
  </si>
  <si>
    <t>1,054</t>
  </si>
  <si>
    <t>(18)</t>
  </si>
  <si>
    <t>(25)</t>
  </si>
  <si>
    <t>(22)</t>
  </si>
  <si>
    <t>Aggregate tax effect of items recognized in other comprehensive income / (loss)</t>
  </si>
  <si>
    <t>(1,167)</t>
  </si>
  <si>
    <t>(1,409)</t>
  </si>
  <si>
    <t>(10)</t>
  </si>
  <si>
    <t>2,889</t>
  </si>
  <si>
    <t>3,635</t>
  </si>
  <si>
    <t>Total_1</t>
  </si>
  <si>
    <t>Total comprehensive income / (loss)</t>
  </si>
  <si>
    <t>3,761</t>
  </si>
  <si>
    <t>5,395</t>
  </si>
  <si>
    <t>Heading_1</t>
  </si>
  <si>
    <t>Total comprehensive income  attributable to:</t>
  </si>
  <si>
    <t>3,758</t>
  </si>
  <si>
    <t>5,394</t>
  </si>
  <si>
    <t>Body_end</t>
  </si>
  <si>
    <t>1</t>
  </si>
  <si>
    <t>&lt;end&gt;</t>
  </si>
  <si>
    <t>Check with Agora report</t>
  </si>
  <si>
    <t>Check</t>
  </si>
  <si>
    <t xml:space="preserve">Consolidated statement of changes in equity of Aegon N.V </t>
  </si>
  <si>
    <t>for the year ended December 31, 2011</t>
  </si>
  <si>
    <t>notes</t>
  </si>
  <si>
    <t>previousyear_regular</t>
  </si>
  <si>
    <t>previousyear_regular</t>
    <phoneticPr fontId="23" type="noConversion"/>
  </si>
  <si>
    <t>Note</t>
  </si>
  <si>
    <t>Issued capital and reserves ##1##</t>
    <phoneticPr fontId="23" type="noConversion"/>
  </si>
  <si>
    <t xml:space="preserve">At January 1, 2011 </t>
  </si>
  <si>
    <t xml:space="preserve">8,184 </t>
  </si>
  <si>
    <t>9,529</t>
  </si>
  <si>
    <t>958</t>
  </si>
  <si>
    <t xml:space="preserve"> (1,343)</t>
  </si>
  <si>
    <t>1,500</t>
  </si>
  <si>
    <t>4,704</t>
  </si>
  <si>
    <t>23,532</t>
  </si>
  <si>
    <t>11</t>
  </si>
  <si>
    <t>23,543</t>
  </si>
  <si>
    <t>Mis juiste tag voor gewoon bold</t>
  </si>
  <si>
    <t>Net income / (loss) recognized in the income statement</t>
  </si>
  <si>
    <t>0</t>
  </si>
  <si>
    <t>869</t>
  </si>
  <si>
    <t>(Gains) / losses transferred to income statement on disposal and impairment of available for-sale-investments</t>
  </si>
  <si>
    <t xml:space="preserve">            (513)</t>
  </si>
  <si>
    <t>Changes in revaluation reserve real estate held for own use</t>
  </si>
  <si>
    <t>Movements in foreign currency translation and net foreign investment hedging reserves</t>
  </si>
  <si>
    <t>(1,155)</t>
  </si>
  <si>
    <t>(12)</t>
  </si>
  <si>
    <t>Total other comprehensive income / (Loss)</t>
  </si>
  <si>
    <t>2,506</t>
  </si>
  <si>
    <t>379</t>
  </si>
  <si>
    <t>Total comprehensive income / (loss) for 2011</t>
  </si>
  <si>
    <t>873</t>
  </si>
  <si>
    <t>913</t>
  </si>
  <si>
    <t xml:space="preserve">913 </t>
  </si>
  <si>
    <t xml:space="preserve"> (1,500)</t>
  </si>
  <si>
    <t xml:space="preserve"> (59)</t>
  </si>
  <si>
    <t xml:space="preserve"> (177)</t>
  </si>
  <si>
    <t>Coupons and premiums on convertible core capital securities</t>
  </si>
  <si>
    <t xml:space="preserve"> (750)</t>
  </si>
  <si>
    <t>Share options</t>
  </si>
  <si>
    <t>16</t>
  </si>
  <si>
    <t>(13)</t>
  </si>
  <si>
    <t>Total_3</t>
    <phoneticPr fontId="23" type="noConversion"/>
  </si>
  <si>
    <t>30, 31, 32</t>
  </si>
  <si>
    <t>9,097</t>
  </si>
  <si>
    <t>9,403</t>
  </si>
  <si>
    <t xml:space="preserve">3,464 </t>
  </si>
  <si>
    <t xml:space="preserve"> (964)</t>
  </si>
  <si>
    <t xml:space="preserve">4,720 </t>
  </si>
  <si>
    <t xml:space="preserve">25,720 </t>
  </si>
  <si>
    <t>14</t>
  </si>
  <si>
    <t xml:space="preserve">25,734 </t>
  </si>
  <si>
    <t>Footnote</t>
    <phoneticPr fontId="23" type="noConversion"/>
  </si>
  <si>
    <t>Issued capital and reserves attributable to equity holders of Aegon N.V.</t>
  </si>
  <si>
    <t>Issued capital and reserves ##1##</t>
    <phoneticPr fontId="23" type="noConversion"/>
  </si>
  <si>
    <t>At January 1, 2012</t>
  </si>
  <si>
    <t>Total comprehensive income / (loss) for 2012</t>
  </si>
  <si>
    <t>for the year ended December 31, 2012</t>
  </si>
  <si>
    <t>Issuance of non-cumulativesubordinated loans</t>
  </si>
  <si>
    <t>currentyear_regular</t>
  </si>
  <si>
    <t xml:space="preserve">Shares </t>
  </si>
  <si>
    <t xml:space="preserve">Bonds </t>
  </si>
  <si>
    <t xml:space="preserve">Loans </t>
  </si>
  <si>
    <t xml:space="preserve">Other financial assets </t>
  </si>
  <si>
    <t xml:space="preserve">Investments in real estate </t>
  </si>
  <si>
    <t xml:space="preserve">Separate accounts and investment funds </t>
  </si>
  <si>
    <t xml:space="preserve">Investments on balance sheet </t>
  </si>
  <si>
    <t xml:space="preserve">Off balance sheet investments third parties </t>
  </si>
  <si>
    <t>Total_2</t>
  </si>
  <si>
    <t xml:space="preserve">Available-for-sale </t>
  </si>
  <si>
    <t xml:space="preserve">Held-to-maturity </t>
  </si>
  <si>
    <t xml:space="preserve">Financial assets at fair value through profit or loss </t>
  </si>
  <si>
    <t xml:space="preserve">Investments in associates </t>
  </si>
  <si>
    <t xml:space="preserve">Other assets </t>
  </si>
  <si>
    <t>Total_3</t>
    <phoneticPr fontId="25" type="noConversion"/>
  </si>
  <si>
    <t>Total_3</t>
    <phoneticPr fontId="25" type="noConversion"/>
  </si>
  <si>
    <t>Check Investments general account</t>
  </si>
  <si>
    <t>Check Investments for account of policyholders</t>
  </si>
  <si>
    <t>Check Total revenue generating investments</t>
  </si>
  <si>
    <t>Check Total investments on balance sheet</t>
  </si>
  <si>
    <t>Check Consolidated total assets</t>
  </si>
  <si>
    <t>Income statement - Underlying earnings</t>
  </si>
  <si>
    <t>Segment total</t>
  </si>
  <si>
    <t>Total_1</t>
    <phoneticPr fontId="25" type="noConversion"/>
  </si>
  <si>
    <t>Body_it</t>
  </si>
  <si>
    <t>Intersegment underlying earnings</t>
    <phoneticPr fontId="25" type="noConversion"/>
  </si>
  <si>
    <t>Body_it_end</t>
  </si>
  <si>
    <t>Cost issuance of non-cumulative subordinated notes (net of tax)</t>
  </si>
  <si>
    <t>This data was copied from file 2010Q4 restatement for note 05a taken from v 20121120.xls</t>
  </si>
  <si>
    <t>Share in net result of joint ventures</t>
  </si>
  <si>
    <t>Equity movements of joint ventures</t>
  </si>
  <si>
    <t>Items that may be reclassified subsequently to profit or loss:</t>
  </si>
  <si>
    <t>Items that will not be reclassified to profit or loss:</t>
  </si>
  <si>
    <t>Remeasurements of defined benefit plans</t>
  </si>
  <si>
    <t>Income tax relating to items that will not be reclassified</t>
  </si>
  <si>
    <t>Investments in joint ventures</t>
  </si>
  <si>
    <t>At beginning of year (as previously stated)</t>
  </si>
  <si>
    <t>Remeasurement of defined benefit plans</t>
  </si>
  <si>
    <t xml:space="preserve">Changes in revaluation reserve real estate </t>
  </si>
  <si>
    <t>Assets</t>
  </si>
  <si>
    <t>Equity and liabilities</t>
  </si>
  <si>
    <t>Joint ventures and associates eliminations</t>
  </si>
  <si>
    <t>Changes in accounting policies relating to IAS 19</t>
  </si>
  <si>
    <t>Purchases, disposals and dividends of subsidiaries, associates</t>
  </si>
  <si>
    <t>and joint ventures</t>
  </si>
  <si>
    <t>Unconsolidated investment funds</t>
  </si>
  <si>
    <t>Income tax relating to items that may be reclassified</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</si>
  <si>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</si>
  <si>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</si>
  <si>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Money market and other short-term investments</t>
  </si>
  <si>
    <t>Issuances, repurchases and coupons of non-cumulative subordinated notes</t>
  </si>
  <si>
    <t>than derivatives</t>
  </si>
  <si>
    <t>Net fair value change of general account financial investments at FVTPL other</t>
  </si>
  <si>
    <t>ASSETS</t>
  </si>
  <si>
    <t>Group companies and participations</t>
  </si>
  <si>
    <t>Retirement benefit assets</t>
  </si>
  <si>
    <t>Deferred tax assets</t>
  </si>
  <si>
    <t>Assets held for sale and in disposal groups</t>
  </si>
  <si>
    <t>Total Assets</t>
  </si>
  <si>
    <t>EQUITY AND LIABILITIES</t>
  </si>
  <si>
    <t>Deferred tax liabilities</t>
  </si>
  <si>
    <t>of AEGON N.V.</t>
  </si>
  <si>
    <t>Non-controlling interests third parties</t>
  </si>
  <si>
    <t>Total Equity</t>
  </si>
  <si>
    <t>Trust pass through securities</t>
  </si>
  <si>
    <t>Insurance contract - life</t>
  </si>
  <si>
    <t>Insurance contract - non-life</t>
  </si>
  <si>
    <t>Insurance contracts - incoming reinsurance</t>
  </si>
  <si>
    <t>Provisions</t>
  </si>
  <si>
    <t>Retirement benefit obligations</t>
  </si>
  <si>
    <t>Deferred revenue liability</t>
  </si>
  <si>
    <t>Liabilities included in disposal groups</t>
  </si>
  <si>
    <t>Accruals</t>
  </si>
  <si>
    <t>Total Liabilities</t>
  </si>
  <si>
    <t>Issuances, repurchases and coupons of convertible core capital securities</t>
  </si>
  <si>
    <t>Disclosure: (AD05) Offsetting Financial instruments</t>
  </si>
  <si>
    <t>Financial assets subject to offsetting, enforceable master netting arrangements and similar agreements</t>
  </si>
  <si>
    <r>
      <t xml:space="preserve">Financial </t>
    </r>
    <r>
      <rPr>
        <i/>
        <sz val="9"/>
        <color indexed="8"/>
        <rFont val="Verdana"/>
        <family val="2"/>
      </rPr>
      <t>assets subject to offsetting, enforceable master netting arrangements and similar agreements</t>
    </r>
  </si>
  <si>
    <t>Related amounts not set off in the statements of financial position</t>
  </si>
  <si>
    <t>(a)</t>
  </si>
  <si>
    <t>(b)</t>
  </si>
  <si>
    <t>(c)=(a)-(b)</t>
  </si>
  <si>
    <t>(d)</t>
  </si>
  <si>
    <t>(e)=(c)-(d)</t>
  </si>
  <si>
    <t>Related amounts not set off in the statement of financial position</t>
  </si>
  <si>
    <t>Gross amounts of recognized financial assets</t>
  </si>
  <si>
    <t>Gross amounts of recognized financial liabilities set off in the statement of financial position</t>
  </si>
  <si>
    <t>Net amounts of financial assets presented in the statement of financial position</t>
  </si>
  <si>
    <t>Financial instruments</t>
  </si>
  <si>
    <t>Cash collateral received (excluding surplus collateral)</t>
  </si>
  <si>
    <t>Net amount</t>
  </si>
  <si>
    <t>(d)(ii) Cash collateral received (excluding surplus collateral)</t>
  </si>
  <si>
    <t>Reverse repurchase, securities borrowing and similar agreements</t>
  </si>
  <si>
    <t>(reverse) repurchase, securities lending (borrowing) and similar agreements</t>
  </si>
  <si>
    <t>Repurchase agreements</t>
  </si>
  <si>
    <t>Reverse repurchase agreements</t>
  </si>
  <si>
    <t>Security lending agreements</t>
  </si>
  <si>
    <t>Security borrowing agreements</t>
  </si>
  <si>
    <t>Other financial instruments</t>
  </si>
  <si>
    <t>LET op bij elkaar tellen!!!!!</t>
  </si>
  <si>
    <t>Financial liabilities subject to offsetting, enforceable master netting arrangements and similar agreements</t>
  </si>
  <si>
    <t>Gross amounts of recognized financial liabilities</t>
  </si>
  <si>
    <t>Gross amounts of recognized financial assets set off in the statement of financial position</t>
  </si>
  <si>
    <t>Net amounts of financial liabilities presented in the statement of financial position</t>
  </si>
  <si>
    <t>Cash collateral pleged (excluding surplus collateral)</t>
  </si>
  <si>
    <t>Repurchase, securities lending and similar agreements</t>
  </si>
  <si>
    <t>(reverse) repurchase, securities borrowing (lending) and similar agreements</t>
  </si>
  <si>
    <t>Amounts in EUR millions</t>
  </si>
  <si>
    <t>Level I</t>
  </si>
  <si>
    <t>Level II</t>
  </si>
  <si>
    <t>Level III</t>
  </si>
  <si>
    <t>Financial assets carried at fair value</t>
  </si>
  <si>
    <t>Available-for-sale investments</t>
  </si>
  <si>
    <t>Available for sale investments</t>
  </si>
  <si>
    <t>Money markets and other short-term instruments</t>
  </si>
  <si>
    <t>Other investments at fair value</t>
  </si>
  <si>
    <t>Fair value through profit or loss</t>
  </si>
  <si>
    <r>
      <t xml:space="preserve"> Investments for account of policyholders </t>
    </r>
    <r>
      <rPr>
        <vertAlign val="superscript"/>
        <sz val="9"/>
        <rFont val="Verdana"/>
        <family val="2"/>
      </rPr>
      <t>1</t>
    </r>
  </si>
  <si>
    <t>Total financial assets at fair value</t>
  </si>
  <si>
    <t>Financial liabilities carried at fair value</t>
  </si>
  <si>
    <t>no check</t>
  </si>
  <si>
    <t>Total financial assets carried at fair value</t>
  </si>
  <si>
    <t>agreed to text note borrowings</t>
  </si>
  <si>
    <t>Total financial liabilities at fair value</t>
  </si>
  <si>
    <t>Held for sale investments</t>
  </si>
  <si>
    <t>Other non-recurring fair value measures</t>
  </si>
  <si>
    <t>Total non-recurring fair value measures</t>
  </si>
  <si>
    <t>Fair value transfers</t>
  </si>
  <si>
    <t>Recurring fair value measures:</t>
  </si>
  <si>
    <t>Transfers Level I to Level II </t>
  </si>
  <si>
    <t>Transfers Level II to Level I </t>
  </si>
  <si>
    <t xml:space="preserve"> available-for-sale investments </t>
  </si>
  <si>
    <t>Roll forward of Level III financial instruments</t>
  </si>
  <si>
    <r>
      <t xml:space="preserve">Total gains / losses in income statement </t>
    </r>
    <r>
      <rPr>
        <vertAlign val="superscript"/>
        <sz val="8"/>
        <rFont val="Verdana"/>
        <family val="2"/>
      </rPr>
      <t>1</t>
    </r>
  </si>
  <si>
    <r>
      <t xml:space="preserve">Total gains / losses in OCI </t>
    </r>
    <r>
      <rPr>
        <vertAlign val="superscript"/>
        <sz val="8"/>
        <rFont val="Verdana"/>
        <family val="2"/>
      </rPr>
      <t>2</t>
    </r>
  </si>
  <si>
    <t>Purchases</t>
  </si>
  <si>
    <t>Sales</t>
  </si>
  <si>
    <t>Settlements</t>
  </si>
  <si>
    <t>Net exchange differences</t>
  </si>
  <si>
    <t>Transfers from Level I and Level II</t>
  </si>
  <si>
    <t>Transfers to Level I and Level II</t>
  </si>
  <si>
    <t>opening balance corrections</t>
  </si>
  <si>
    <t>Total gains / losses in income statement</t>
  </si>
  <si>
    <t>Total gains / losses in OCI</t>
  </si>
  <si>
    <t>Transfers from levels I</t>
  </si>
  <si>
    <t>Transfers from levels II</t>
  </si>
  <si>
    <t>Transfers from levels I and II</t>
  </si>
  <si>
    <t>Transfers to levels I</t>
  </si>
  <si>
    <t>Transfers to levels II</t>
  </si>
  <si>
    <t>Transfers to levels I and II</t>
  </si>
  <si>
    <t>needs to be zero</t>
  </si>
  <si>
    <r>
      <rPr>
        <vertAlign val="superscript"/>
        <sz val="9"/>
        <rFont val="Verdana"/>
        <family val="2"/>
      </rPr>
      <t>1</t>
    </r>
    <r>
      <rPr>
        <sz val="9"/>
        <rFont val="Verdana"/>
        <family val="2"/>
      </rPr>
      <t xml:space="preserve"> Includes impairments and movements related to fair value hedges. Gains and losses are recorded in the line item results from financial transactions of the income statement.</t>
    </r>
  </si>
  <si>
    <r>
      <rPr>
        <vertAlign val="superscript"/>
        <sz val="9"/>
        <rFont val="Verdana"/>
        <family val="2"/>
      </rPr>
      <t>2</t>
    </r>
    <r>
      <rPr>
        <sz val="9"/>
        <rFont val="Verdana"/>
        <family val="2"/>
      </rPr>
      <t xml:space="preserve"> Total gains and losses are recorded in line items Gains/ (losses) on revaluation of available-for-sale investments and (Gains)/ losses transferred</t>
    </r>
  </si>
  <si>
    <t>to the income statement on disposal and impairment of available-for-sale investment of the statement of other comprehensive income.</t>
  </si>
  <si>
    <r>
      <rPr>
        <vertAlign val="superscript"/>
        <sz val="9"/>
        <rFont val="Verdana"/>
        <family val="2"/>
      </rPr>
      <t>3</t>
    </r>
    <r>
      <rPr>
        <sz val="9"/>
        <rFont val="Verdana"/>
        <family val="2"/>
      </rPr>
      <t xml:space="preserve"> Total gains / (losses) for the period during which the financial instrument was in Level III. </t>
    </r>
  </si>
  <si>
    <t>Overview of significant unobservable inputs</t>
  </si>
  <si>
    <t>Range (weighted average)</t>
  </si>
  <si>
    <t>Broker quote</t>
  </si>
  <si>
    <t>n.a.</t>
  </si>
  <si>
    <t>ABS</t>
  </si>
  <si>
    <t>Discounted cash flow</t>
  </si>
  <si>
    <t>Discount rate</t>
  </si>
  <si>
    <t>Corporate bonds</t>
  </si>
  <si>
    <t>Credit spread</t>
  </si>
  <si>
    <t>Tax credit investments</t>
  </si>
  <si>
    <t>Net asset value</t>
  </si>
  <si>
    <t>Mortality</t>
  </si>
  <si>
    <t xml:space="preserve"> </t>
  </si>
  <si>
    <t>Embedded derivatives in insurance contracts</t>
  </si>
  <si>
    <t>Effect of reasonably possible alternative assumptions</t>
  </si>
  <si>
    <t>Significant unobservable input</t>
  </si>
  <si>
    <t>Effect of reasonably possible alternative assumptions (+/-)</t>
  </si>
  <si>
    <t>increase</t>
  </si>
  <si>
    <t>decrease</t>
  </si>
  <si>
    <t>d</t>
  </si>
  <si>
    <t>e</t>
  </si>
  <si>
    <t>Fair value information about financial instruments not measured at fair value</t>
  </si>
  <si>
    <t>Debt securities - held at amortized cost</t>
  </si>
  <si>
    <t>Money market and other short-term instruments - held at amortized cost</t>
  </si>
  <si>
    <t>Mortgage loans - held at amortized cost</t>
  </si>
  <si>
    <t>Private loans - held at amortized cost</t>
  </si>
  <si>
    <t>Other loans -  held at amortized cost</t>
  </si>
  <si>
    <t>Liabilities</t>
  </si>
  <si>
    <t>Trust pass-through securities  - held at amortized cost</t>
  </si>
  <si>
    <t>Subordinated borrowings  - held at amortized cost</t>
  </si>
  <si>
    <t>Borrowings – held at amortized cost</t>
  </si>
  <si>
    <t>* Should match with borrowings note: total minus amount mentioned in text.</t>
  </si>
  <si>
    <t>Gross amounts of recognised financial liabilities</t>
  </si>
  <si>
    <t>Gross amounts of recognised financial assets set off in the statement of financial position</t>
  </si>
  <si>
    <t>(d)(i), (d)(ii) Financial instruments</t>
  </si>
  <si>
    <t>(d)(ii) Cash Collateral pledged</t>
  </si>
  <si>
    <t>Non-recurring fair value measures</t>
  </si>
  <si>
    <t>available for sale investments</t>
  </si>
  <si>
    <t>Available- for- sale investments</t>
  </si>
  <si>
    <t>Debentures and other loans -Level II detailed</t>
  </si>
  <si>
    <t>Investments contracts- Level II detailed- liabilit</t>
  </si>
  <si>
    <t>Basic earnings per common share B</t>
  </si>
  <si>
    <t xml:space="preserve">Basic earnings per common share </t>
  </si>
  <si>
    <t xml:space="preserve">Diluted earnings per common share </t>
  </si>
  <si>
    <t>Diluted earnings per common share B</t>
  </si>
  <si>
    <t>Earnings per share calculation</t>
  </si>
  <si>
    <t>Earnings attributable to common shares and common shares B</t>
  </si>
  <si>
    <t>Earnings attributable to common shareholders B</t>
  </si>
  <si>
    <t>Repurchased and sold own shares</t>
  </si>
  <si>
    <r>
      <t xml:space="preserve"> Investment contracts for account of policyholders </t>
    </r>
    <r>
      <rPr>
        <vertAlign val="superscript"/>
        <sz val="9"/>
        <rFont val="Verdana"/>
        <family val="2"/>
      </rPr>
      <t>2</t>
    </r>
  </si>
  <si>
    <r>
      <t xml:space="preserve"> Borrowings </t>
    </r>
    <r>
      <rPr>
        <vertAlign val="superscript"/>
        <sz val="9"/>
        <rFont val="Verdana"/>
        <family val="2"/>
      </rPr>
      <t>3</t>
    </r>
  </si>
  <si>
    <t>Shares issued and withdrawn</t>
  </si>
  <si>
    <t>INCOME</t>
  </si>
  <si>
    <t>CHARGES</t>
  </si>
  <si>
    <t>Net income attributable to equity holders of AEGON N.V.</t>
  </si>
  <si>
    <t>Amounts in EUR million (except per share data)</t>
  </si>
  <si>
    <t>Fees and commission income</t>
  </si>
  <si>
    <t>Net fair value and foreign exchange gains and loss</t>
  </si>
  <si>
    <t>Net gains on investments</t>
  </si>
  <si>
    <t>Net losses on investments</t>
  </si>
  <si>
    <t>Premium to reinsurers</t>
  </si>
  <si>
    <t>Policy holder claims and benefits</t>
  </si>
  <si>
    <t>Profit sharing and rebates</t>
  </si>
  <si>
    <t>Commissions and expenses</t>
  </si>
  <si>
    <t>Impairment charges (underlying)</t>
  </si>
  <si>
    <t>Share in profit / loss of joint ventures</t>
  </si>
  <si>
    <t>Share in profit / loss of associates</t>
  </si>
  <si>
    <t>Income tax</t>
  </si>
  <si>
    <t>Attributable to non-controlling interest</t>
  </si>
  <si>
    <t>AR</t>
  </si>
  <si>
    <t>Note number</t>
  </si>
  <si>
    <t>Real estate held for own use</t>
  </si>
  <si>
    <t>Cash flow hedging reserve</t>
  </si>
  <si>
    <t>AFS - Shares</t>
  </si>
  <si>
    <t>AFS - Bonds</t>
  </si>
  <si>
    <t>AFS - Other</t>
  </si>
  <si>
    <t>Cash flow hedging reserve Unrealized</t>
  </si>
  <si>
    <t>Cash flow hedging reserve Realized</t>
  </si>
  <si>
    <t>FCTR</t>
  </si>
  <si>
    <t>Net foreign investment hedge</t>
  </si>
  <si>
    <t>Junior perpetual bonds</t>
  </si>
  <si>
    <t>Perpetual cumulative subordinated loans</t>
  </si>
  <si>
    <t>Non-cumulative subordinate note</t>
  </si>
  <si>
    <t>Non-controling interests</t>
  </si>
  <si>
    <t>At January 1</t>
  </si>
  <si>
    <t>Net income/(loss) recognized in the income statement</t>
  </si>
  <si>
    <t>(Gains)/losses on revaluation of AFS investments</t>
  </si>
  <si>
    <t>(Gains)/losses transferred to income statement on</t>
  </si>
  <si>
    <t>disposal and impairment of AFS investments</t>
  </si>
  <si>
    <t>Income tax relating to items that may  be reclassified</t>
  </si>
  <si>
    <t>Transfers from / to other headings</t>
  </si>
  <si>
    <t>Convertible core capital securities issued</t>
  </si>
  <si>
    <t>Issuance of non-cumulative subordinated notes</t>
  </si>
  <si>
    <t>Coupons on non_cumulative subordinated notes</t>
  </si>
  <si>
    <t>Coupons on convertible core capital securities</t>
  </si>
  <si>
    <t>Cost of issuance of non-cumulative subordinated notes (net of tax)</t>
  </si>
  <si>
    <t>Share options and share-based incentive plans</t>
  </si>
  <si>
    <t>At December 31</t>
  </si>
  <si>
    <t>Consolidated statement of changes in equity of AEGON Group</t>
  </si>
  <si>
    <t>Issued capital and reserves 1</t>
  </si>
  <si>
    <t>Changes in accounting policies relating to IFRS 10 3</t>
  </si>
  <si>
    <t>Changes in accounting policies relating to IFRS 11 3</t>
  </si>
  <si>
    <t>1 Issued capital and reserves attributable to equity holders of AEGON N.V.</t>
  </si>
  <si>
    <t>Equity RF</t>
  </si>
  <si>
    <t>CONDENSED CONSOLIDATED CASH FLOW STATEMENTS</t>
  </si>
  <si>
    <t>amounts in millions</t>
  </si>
  <si>
    <t>Year-to-date</t>
  </si>
  <si>
    <t>Issuances and repayments on borrowings</t>
  </si>
  <si>
    <t>Net cash and cash equivalent at January 1</t>
  </si>
  <si>
    <t>Effects of changes in exchange rate</t>
  </si>
  <si>
    <t>Net cash and cash equivalents at the end of the period</t>
  </si>
  <si>
    <t>Cashflow</t>
  </si>
  <si>
    <t xml:space="preserve">Copy  </t>
  </si>
  <si>
    <t>Copy paste current quarter</t>
  </si>
  <si>
    <t>Non-life</t>
  </si>
  <si>
    <t>Copy current quarter</t>
  </si>
  <si>
    <t>Copy current quarters (both years)</t>
  </si>
  <si>
    <t>Results from financial transactions comprise:</t>
  </si>
  <si>
    <t>Net fair value change of general account financial investments at FVTPL other than derivatives</t>
  </si>
  <si>
    <t>Realized gains and losses on financial investments</t>
  </si>
  <si>
    <t>Total gains (losses) on investments</t>
  </si>
  <si>
    <t>Copy current quarters ytd (both years)</t>
  </si>
  <si>
    <t>&amp; rounded</t>
  </si>
  <si>
    <t>Impairment charges on financial assets, excluding receivables</t>
  </si>
  <si>
    <t>Impairment reversals on financial assets, excluding receivables</t>
  </si>
  <si>
    <t>Impact of the above impairments on the valuation of insurance assets and liabilities</t>
  </si>
  <si>
    <t>Impact charges on non-financial assets and receivables</t>
  </si>
  <si>
    <t>Amounts in EUR millions &amp; rounded</t>
  </si>
  <si>
    <t>Retrieved from Investment tab</t>
  </si>
  <si>
    <t>Copy current quarter only</t>
  </si>
  <si>
    <t>Total Share Capital</t>
  </si>
  <si>
    <t>Additions</t>
  </si>
  <si>
    <t>Disposal / Redemption / Repayment / Withdrawal / S</t>
  </si>
  <si>
    <t>Shares vested</t>
  </si>
  <si>
    <t>Dividend paid</t>
  </si>
  <si>
    <t>Costs relating to issuance of shares</t>
  </si>
  <si>
    <t>Other movements</t>
  </si>
  <si>
    <t>Balance at end of period</t>
  </si>
  <si>
    <t xml:space="preserve">Deferred expenses and rebates </t>
  </si>
  <si>
    <t>DPAC for insurance contracts and investment contracts with
discretionary participation features</t>
  </si>
  <si>
    <t>Note 23 Investments for account of policyholders</t>
  </si>
  <si>
    <t>Money markets and other short term investments</t>
  </si>
  <si>
    <t>Separate accounts and unconsolidated investments funds</t>
  </si>
  <si>
    <t>Total investments for account of policyholders at fair value through profit or loss, excluding derivatives</t>
  </si>
  <si>
    <t>Money market and other short term investments</t>
  </si>
  <si>
    <t>Withdrawals</t>
  </si>
  <si>
    <t>12 months ended</t>
  </si>
  <si>
    <t>YTD</t>
  </si>
  <si>
    <t>QTD</t>
  </si>
  <si>
    <t xml:space="preserve">Total </t>
  </si>
  <si>
    <t>Periodic</t>
  </si>
  <si>
    <t>Impact of the above impairments on the valuation of insurance assets and liabilities 1</t>
  </si>
  <si>
    <t>1 Other in the table above (column Valuation technique) includes investments for which the fair value is uncorroborated and no broker quote is</t>
  </si>
  <si>
    <t xml:space="preserve">  received. </t>
  </si>
  <si>
    <t>2 Not applicable (n.a.) has been included when no significant unobservable assumption has been identified and used.</t>
  </si>
  <si>
    <t>3 Investments for account of policyholders are excluded from the table above and from the disclosure regarding reasonably possible alternative</t>
  </si>
  <si>
    <t xml:space="preserve">  assumptions. Policyholder assets, and their returns, belong to policyholders and do not impact Aegon's net income or equity. The effect on</t>
  </si>
  <si>
    <t>Longevity swap</t>
  </si>
  <si>
    <t>The 
Netherlands</t>
  </si>
  <si>
    <t>United 
Kingdom</t>
  </si>
  <si>
    <t>Intersegment underlying earnings</t>
  </si>
  <si>
    <t>New 
Markets</t>
  </si>
  <si>
    <t>YTD 2013</t>
  </si>
  <si>
    <t>Investment contracts - held at amortized cost</t>
  </si>
  <si>
    <r>
      <rPr>
        <vertAlign val="superscript"/>
        <sz val="9"/>
        <rFont val="Verdana"/>
        <family val="2"/>
      </rPr>
      <t>1</t>
    </r>
    <r>
      <rPr>
        <sz val="9"/>
        <rFont val="Verdana"/>
        <family val="2"/>
      </rPr>
      <t xml:space="preserve"> Impairment charges / (reversals) on financial assets, excluding receivables, are excluded from underlying </t>
    </r>
  </si>
  <si>
    <t>earnings before tax for segment reporting (refer to note 3).</t>
  </si>
  <si>
    <t xml:space="preserve">Total investments for general account, excluding derivatives </t>
  </si>
  <si>
    <t xml:space="preserve">Changes in accounting policies relating </t>
  </si>
  <si>
    <t xml:space="preserve">Changes in accounting policies relating to policy </t>
  </si>
  <si>
    <t>Investment funds</t>
  </si>
  <si>
    <t>Total comprehensive income for 2013</t>
  </si>
  <si>
    <t xml:space="preserve">to deferred policy acquisition costs </t>
  </si>
  <si>
    <t xml:space="preserve">longevity methodology </t>
  </si>
  <si>
    <t>Reclassification</t>
  </si>
  <si>
    <t xml:space="preserve">Deferred expenses </t>
  </si>
  <si>
    <t xml:space="preserve">Total deferred expenses </t>
  </si>
  <si>
    <t>Fair value hierarchy</t>
  </si>
  <si>
    <t>Total Available-for-sale investments</t>
  </si>
  <si>
    <t>Total Fair value through profit or loss</t>
  </si>
  <si>
    <t xml:space="preserve">   through profit or loss. </t>
  </si>
  <si>
    <t xml:space="preserve">  above schedule.  </t>
  </si>
  <si>
    <r>
      <rPr>
        <vertAlign val="superscript"/>
        <sz val="8"/>
        <rFont val="Verdana"/>
        <family val="2"/>
      </rPr>
      <t>3</t>
    </r>
    <r>
      <rPr>
        <sz val="8"/>
        <rFont val="Verdana"/>
        <family val="2"/>
      </rPr>
      <t xml:space="preserve"> Total borrowings on the statement of financial position contain borrowings carried at amortized cost that are not included in the  </t>
    </r>
  </si>
  <si>
    <t>Issuance and purchase of treasury shares</t>
  </si>
  <si>
    <t>Mortgages loans</t>
  </si>
  <si>
    <t>This document includes the following non-IFRS financial measures: underlying earnings before tax, income tax and income before tax. These non-IFRS measures are calculated by consolidating on a proportionate basis Aegon’s joint ventures and associated companies. The reconciliation of these measures to the most comparable IFRS measure is provided in note 3 ‘Segment information’ of Aegon’s Condensed Consolidated Interim Financial Statements. Aegon believes that these non-IFRS measures, together with the IFRS information, provide meaningful information about the underlying operating results of Aegon’s business including insight into the financial measures that senior management uses in managing the business.</t>
  </si>
  <si>
    <t>Total 2014</t>
  </si>
  <si>
    <r>
      <t xml:space="preserve">Valuation technique </t>
    </r>
    <r>
      <rPr>
        <vertAlign val="superscript"/>
        <sz val="8"/>
        <rFont val="Verdana"/>
        <family val="2"/>
      </rPr>
      <t>1</t>
    </r>
  </si>
  <si>
    <r>
      <t xml:space="preserve">Significant unobservable input </t>
    </r>
    <r>
      <rPr>
        <vertAlign val="superscript"/>
        <sz val="8"/>
        <rFont val="Verdana"/>
        <family val="2"/>
      </rPr>
      <t>2</t>
    </r>
  </si>
  <si>
    <r>
      <t xml:space="preserve"> Derivatives</t>
    </r>
    <r>
      <rPr>
        <vertAlign val="superscript"/>
        <sz val="9"/>
        <rFont val="Verdana"/>
        <family val="2"/>
      </rPr>
      <t xml:space="preserve"> 3</t>
    </r>
  </si>
  <si>
    <t>Weighted average number of common shares outstanding (in millions)</t>
  </si>
  <si>
    <t>Weighted average number of common shares B outstanding (in millions)</t>
  </si>
  <si>
    <t>Model updates</t>
  </si>
  <si>
    <t>Update methodology to stochastic process using transition probabilities and amount distributions to fit experience data from the years 2010-2013</t>
  </si>
  <si>
    <t>Refinements to the estimate of expected gross profits in the GMWB DAC calculation. The new estimate better reflects future fees, claims and hedge costs.</t>
  </si>
  <si>
    <t>Refinement of modeling related to partial withdrawals and timing of GMBW fact growth rate. This better represents the full range of partial withdrawal experience.</t>
  </si>
  <si>
    <t>Universal Life block of business, enhancements added to the model to improve model precision.</t>
  </si>
  <si>
    <t xml:space="preserve">Universal Life block of business, </t>
  </si>
  <si>
    <t>Universal Life block of business,  enhanced the modeling of products with specified premium with no-lapse guarantees</t>
  </si>
  <si>
    <t>Total impact of model updates</t>
  </si>
  <si>
    <t>Assumption updates</t>
  </si>
  <si>
    <t>Universal Life block of business, update of the base mortality table and underwriting scoring factors</t>
  </si>
  <si>
    <t>Variable Annuity block of business, application of results from an experience study on 2006-2011 data</t>
  </si>
  <si>
    <t>Total impact of assumption updates</t>
  </si>
  <si>
    <t>Total impact of model and assumption updates</t>
  </si>
  <si>
    <r>
      <t xml:space="preserve">Reinsurance </t>
    </r>
    <r>
      <rPr>
        <b/>
        <vertAlign val="superscript"/>
        <sz val="9"/>
        <rFont val="Verdana"/>
        <family val="2"/>
      </rPr>
      <t>1</t>
    </r>
  </si>
  <si>
    <r>
      <rPr>
        <vertAlign val="superscript"/>
        <sz val="9"/>
        <rFont val="Verdana"/>
        <family val="2"/>
      </rPr>
      <t>1</t>
    </r>
    <r>
      <rPr>
        <sz val="9"/>
        <rFont val="Verdana"/>
        <family val="2"/>
      </rPr>
      <t xml:space="preserve"> Premiums paid to reinsurers are recorded within Benefits and expenses in the income statement.</t>
    </r>
  </si>
  <si>
    <r>
      <rPr>
        <vertAlign val="superscript"/>
        <sz val="8"/>
        <rFont val="Verdana"/>
        <family val="2"/>
      </rPr>
      <t>1</t>
    </r>
    <r>
      <rPr>
        <sz val="8"/>
        <rFont val="Verdana"/>
        <family val="2"/>
      </rPr>
      <t xml:space="preserve"> The investments for account of policyholders included in the table above represents only those investments carried at fair value </t>
    </r>
  </si>
  <si>
    <t>Equity movements in associates  - Revaluation reser</t>
  </si>
  <si>
    <t>Equity movements in joint ventures - Revaluation reser</t>
  </si>
  <si>
    <t>Corrections opening balance</t>
  </si>
  <si>
    <t>Delete these sections from the final version to put on the web as excel document</t>
  </si>
  <si>
    <t>PREVIOUS VERSION</t>
  </si>
  <si>
    <t>Copy paste value the grey section from the up to date Word disclaimer:</t>
  </si>
  <si>
    <t>rows 5 &amp; 6 are combined into one as this is one text in word</t>
  </si>
  <si>
    <t>row height</t>
  </si>
  <si>
    <t>Currency exchange rates</t>
  </si>
  <si>
    <t>This document contains certain information about Aegon’s results, financial condition and revenue generating investments presented in USD for the Americas and GBP for the United Kingdom, because those businesses operate and are managed primarily in those currencies. None of this information is a substitute for or superior to financial information about Aegon presented in EUR, which is the currency of Aegon’s primary financial statements.</t>
  </si>
  <si>
    <t>o   Changes in general economic conditions, particularly in the United States, the Netherlands and the United Kingdom;</t>
  </si>
  <si>
    <t>o   Changes in the performance of financial markets, including emerging markets, such as with regard to:</t>
  </si>
  <si>
    <r>
      <t>–</t>
    </r>
    <r>
      <rPr>
        <sz val="7"/>
        <rFont val="Times New Roman"/>
        <family val="1"/>
      </rPr>
      <t xml:space="preserve">       </t>
    </r>
    <r>
      <rPr>
        <sz val="6.5"/>
        <rFont val="Verdana"/>
        <family val="2"/>
      </rPr>
      <t xml:space="preserve">The frequency and severity of defaults by issuers in Aegon’s fixed income investment portfolios; </t>
    </r>
  </si>
  <si>
    <t xml:space="preserve">–       The frequency and severity of defaults by issuers in Aegon’s fixed income investment portfolios; </t>
  </si>
  <si>
    <r>
      <t>–</t>
    </r>
    <r>
      <rPr>
        <sz val="7"/>
        <rFont val="Times New Roman"/>
        <family val="1"/>
      </rPr>
      <t xml:space="preserve">       </t>
    </r>
    <r>
      <rPr>
        <sz val="6.5"/>
        <rFont val="Verdana"/>
        <family val="2"/>
      </rPr>
      <t>The effects of corporate bankruptcies and/or accounting restatements on the financial markets and the resulting decline in the value of equity and debt securities Aegon holds; and</t>
    </r>
  </si>
  <si>
    <t>–       The effects of corporate bankruptcies and/or accounting restatements on the financial markets and the resulting decline in the value of equity and debt securities Aegon holds; and</t>
  </si>
  <si>
    <r>
      <t>–</t>
    </r>
    <r>
      <rPr>
        <sz val="7"/>
        <rFont val="Times New Roman"/>
        <family val="1"/>
      </rPr>
      <t xml:space="preserve">       </t>
    </r>
    <r>
      <rPr>
        <sz val="6.5"/>
        <rFont val="Verdana"/>
        <family val="2"/>
      </rPr>
      <t>The effects of declining creditworthiness of certain private sector securities and the resulting decline in the value of sovereign exposure that Aegon holds;</t>
    </r>
  </si>
  <si>
    <t>–       The effects of declining creditworthiness of certain private sector securities and the resulting decline in the value of sovereign exposure that Aegon holds;</t>
  </si>
  <si>
    <t>o   Changes in the performance of Aegon’s investment portfolio and decline in ratings of Aegon’s counterparties;</t>
  </si>
  <si>
    <t>o   The frequency and severity of insured loss events;</t>
  </si>
  <si>
    <t>o   Changes affecting longevity, mortality, morbidity, persistence and other factors that may impact the profitability of Aegon’s insurance products;</t>
  </si>
  <si>
    <t>o   Reinsurers to whom Aegon has ceded significant underwriting risks may fail to meet their obligations;</t>
  </si>
  <si>
    <t>o   Changes affecting interest rate levels and continuing low or rapidly changing interest rate levels;</t>
  </si>
  <si>
    <t>o   Changes affecting currency exchange rates, in particular the EUR/USD and EUR/GBP exchange rates;</t>
  </si>
  <si>
    <t>o   Changes in the availability of, and costs associated with, liquidity sources such as bank and capital markets funding, as well as conditions in the credit markets in general such as changes in borrower and counterparty creditworthiness;</t>
  </si>
  <si>
    <t>o   Increasing levels of competition in the United States, the Netherlands, the United Kingdom and emerging markets;</t>
  </si>
  <si>
    <t>o   Changes in laws and regulations, particularly those affecting Aegon’s operations, ability to hire and retain key personnel, the products Aegon sells, and the attractiveness of certain products to its consumers;</t>
  </si>
  <si>
    <t>o   Regulatory changes relating to the insurance industry in the jurisdictions in which Aegon operates;</t>
  </si>
  <si>
    <t>o   Changes in customer behavior and public opinion in general related to, among other things, the type of products also Aegon sells, including legal, regulatory or commercial necessity to meet changing customer expectations;</t>
  </si>
  <si>
    <t>o   Acts of God, acts of terrorism, acts of war and pandemics;</t>
  </si>
  <si>
    <t>o   Changes in the policies of central banks and/or governments;</t>
  </si>
  <si>
    <t>o   Lowering of one or more of Aegon’s debt ratings issued by recognized rating organizations and the adverse impact such action may have on Aegon’s ability to raise capital and on its liquidity and financial condition;</t>
  </si>
  <si>
    <t>o   Lowering of one or more of insurer financial strength ratings of Aegon’s insurance subsidiaries and the adverse impact such action may have on the premium writings, policy retention, profitability and liquidity of its insurance subsidiaries;</t>
  </si>
  <si>
    <t>o   The effect of the European Union’s Solvency II requirements and other regulations in other jurisdictions affecting the capital Aegon is required to maintain;</t>
  </si>
  <si>
    <t>o   Litigation or regulatory action that could require Aegon to pay significant damages or change the way Aegon does business;</t>
  </si>
  <si>
    <t>o   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</si>
  <si>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o   Customer responsiveness to both new products and distribution channels;</t>
  </si>
  <si>
    <t>o   Competitive, legal, regulatory, or tax changes that affect profitability, the distribution cost of or demand for Aegon’s products;</t>
  </si>
  <si>
    <t>o   Changes in accounting regulations and policies or a change by Aegon in applying such regulations and policies, voluntarily or otherwise, may affect Aegon’s reported results and shareholders’ equity;</t>
  </si>
  <si>
    <t xml:space="preserve">o   The impact of acquisitions and divestitures, restructurings, product withdrawals and other unusual items, including Aegon’s ability to integrate acquisitions and to obtain the anticipated results and synergies from acquisitions; </t>
  </si>
  <si>
    <t>o   Catastrophic events, either manmade or by nature, could result in material losses and significantly interrupt Aegon’s business; and</t>
  </si>
  <si>
    <t xml:space="preserve">o   Aegon’s failure to achieve anticipated levels of earnings or operational efficiencies as well as other cost saving and excess capital and leverage ratio management initiatives. </t>
  </si>
  <si>
    <t>This document contains certain information about Aegon’s results , financial condition and revenue generating investments presented in USD for the Americas and GBP for the United Kingdom, because those businesses operate and are managed primarily in those currencies. None of this information is a substitute for or superior to financial information about Aegon presented in EUR, which is the currency of Aegon’s primary financial statements.</t>
  </si>
  <si>
    <t>o   Consequences of a potential (partial) break-up of the euro;</t>
  </si>
  <si>
    <t>Net foreign currency gains /(losses)</t>
  </si>
  <si>
    <t xml:space="preserve"> Available-for-sale investments </t>
  </si>
  <si>
    <t>EUR millions (unless otherwise stated)</t>
  </si>
  <si>
    <t>USD millions</t>
  </si>
  <si>
    <t>GBP millions</t>
  </si>
  <si>
    <t>Realized gains /(losses) on repurchased debt</t>
  </si>
  <si>
    <t>Realized gains /(losses) on financial investments</t>
  </si>
  <si>
    <t>Gains /(losses) on investments in real estate</t>
  </si>
  <si>
    <t>December 31, 2014</t>
  </si>
  <si>
    <t>As at December 31, 2014</t>
  </si>
  <si>
    <t>Carrying amount December 31, 2014</t>
  </si>
  <si>
    <t>Balance at January 1, 2014</t>
  </si>
  <si>
    <t>for the period ended December 31, 2014</t>
  </si>
  <si>
    <t>Total estimated fair value December 31, 2014</t>
  </si>
  <si>
    <t>At December 31, 2014</t>
  </si>
  <si>
    <t>Borrowings - Capital funding</t>
  </si>
  <si>
    <t>Borrowings at fair value - Capital funding</t>
  </si>
  <si>
    <t>Borrowings - Operational funding</t>
  </si>
  <si>
    <t>Borrowings at fair value - Operational funding</t>
  </si>
  <si>
    <t>Transfers to disposal groups</t>
  </si>
  <si>
    <t xml:space="preserve">Assets held for sale </t>
  </si>
  <si>
    <t>Liabilities held for sale</t>
  </si>
  <si>
    <t>Capital funding</t>
  </si>
  <si>
    <t>Operational funding</t>
  </si>
  <si>
    <t>File: (39.02) Borrowings</t>
  </si>
  <si>
    <t>level III FVTPL derivatives</t>
  </si>
  <si>
    <t xml:space="preserve">   carried at fair value. </t>
  </si>
  <si>
    <r>
      <rPr>
        <vertAlign val="superscript"/>
        <sz val="8"/>
        <rFont val="Verdana"/>
        <family val="2"/>
      </rPr>
      <t>2</t>
    </r>
    <r>
      <rPr>
        <sz val="8"/>
        <rFont val="Verdana"/>
        <family val="2"/>
      </rPr>
      <t xml:space="preserve"> The investment contracts for account of policyholders included in the table above represents only those investment contracts </t>
    </r>
  </si>
  <si>
    <t>Cash and cash equivalents classified as Assets held for sale</t>
  </si>
  <si>
    <t>Rounded - to copy to CORE</t>
  </si>
  <si>
    <t>March 31, 2014</t>
  </si>
  <si>
    <t>March 31, 2015</t>
  </si>
  <si>
    <t>Dec. 31, 2014</t>
  </si>
  <si>
    <t>Dec 31, 2014</t>
  </si>
  <si>
    <t>Balance at January 1, 2015</t>
  </si>
  <si>
    <t>Carrying amount December 31, 2015</t>
  </si>
  <si>
    <t>Total estimated fair value December 31, 2015</t>
  </si>
  <si>
    <t>January 1, 2015</t>
  </si>
  <si>
    <t>Acquisitions through business combinations</t>
  </si>
  <si>
    <t>Disposal of a business</t>
  </si>
  <si>
    <t>Total unrealized gains and losses for the period recorded in the P&amp;L for instruments held at March 31, 2015</t>
  </si>
  <si>
    <t>Financial assets, for general account, excluding derivatives</t>
  </si>
  <si>
    <t>Bank overdrafts classified as other liabilities</t>
  </si>
  <si>
    <t>Report (0.02) Consolidated income</t>
  </si>
  <si>
    <t>Report: (0.04) Consolidated balance sheet</t>
  </si>
  <si>
    <t>June 30, 2015</t>
  </si>
  <si>
    <t>File: (06) Premium income</t>
  </si>
  <si>
    <t>June 30, 2014</t>
  </si>
  <si>
    <t>File: (10.02) Results from financial transactions</t>
  </si>
  <si>
    <t>File: (22.02) Investments</t>
  </si>
  <si>
    <t>File: (15.02) Impairment charges &amp; reversals</t>
  </si>
  <si>
    <t>File: (23.02) Investments for account of policyholders</t>
  </si>
  <si>
    <t>File: (21.02) Intangible assets</t>
  </si>
  <si>
    <t>File: (28) Deferred expenses and rebates</t>
  </si>
  <si>
    <t>(32.00) Shareholders Equity</t>
  </si>
  <si>
    <t xml:space="preserve">File: </t>
  </si>
  <si>
    <t>(32.02) Share premium</t>
  </si>
  <si>
    <t>(32.00) Shareholders Equity   (tab: No. of shares roll-fwd)</t>
  </si>
  <si>
    <t>At June 30, 2015</t>
  </si>
  <si>
    <t>Annual Report: (47.02) Financial instruments carried at fair value</t>
  </si>
  <si>
    <t>Annual Report: (47.03) Significant transfers between level I and II</t>
  </si>
  <si>
    <t>Annual Report: (47.04) Movements in level III financial instr</t>
  </si>
  <si>
    <t>From Analytical team</t>
  </si>
  <si>
    <t>Report: (47.07) Fair value information about financial instruments not measured at fair value</t>
  </si>
  <si>
    <t>File: (7.02) Investment income</t>
  </si>
  <si>
    <t>Calculated Basic EPS checks</t>
  </si>
  <si>
    <t>January 1, 2014</t>
  </si>
  <si>
    <t>Report: EPS (other tab)</t>
  </si>
  <si>
    <r>
      <rPr>
        <vertAlign val="superscript"/>
        <sz val="8"/>
        <rFont val="Verdana"/>
        <family val="2"/>
      </rPr>
      <t>1</t>
    </r>
    <r>
      <rPr>
        <sz val="8"/>
        <rFont val="Verdana"/>
        <family val="2"/>
      </rPr>
      <t xml:space="preserve"> Premium income and Benefits and expenses as previously reported in Q1 2015 have been adjusted, refer to note 1 basis of presentation.</t>
    </r>
  </si>
  <si>
    <t>Sum check</t>
  </si>
  <si>
    <t>September 30, 2015</t>
  </si>
  <si>
    <t xml:space="preserve">Premium income </t>
  </si>
  <si>
    <t xml:space="preserve">Benefits and expenses </t>
  </si>
  <si>
    <t xml:space="preserve">Amounts in EUR millions </t>
  </si>
  <si>
    <t>Life - Benefits and claims</t>
  </si>
  <si>
    <t>General insurance - Gross</t>
  </si>
  <si>
    <t>Change in valuation of liab for insurance contract</t>
  </si>
  <si>
    <t>Change in valuation of liab for investment contrac</t>
  </si>
  <si>
    <t>Policyholder claims and benefits</t>
  </si>
  <si>
    <t>Benefits and claims paid life</t>
  </si>
  <si>
    <t>Benefits and claims paid non-life</t>
  </si>
  <si>
    <t>Change in valuation of liabilities for insurance contracts</t>
  </si>
  <si>
    <t>Change in valuation of liabilities for investment contracts</t>
  </si>
  <si>
    <t xml:space="preserve">Policyholder claims and benefits </t>
  </si>
  <si>
    <t xml:space="preserve">Premium paid to reinsurers </t>
  </si>
  <si>
    <t>File: (12) Policyholders claims and benefits</t>
  </si>
  <si>
    <t>(32.00) Shareholders Equity (tab: Sh equity)</t>
  </si>
  <si>
    <t>Total comprehensive income for 2015</t>
  </si>
  <si>
    <t>Sum check - QTD</t>
  </si>
  <si>
    <t>Sum check - YTD</t>
  </si>
  <si>
    <t>rows summed as "other"</t>
  </si>
  <si>
    <t xml:space="preserve">Commissions </t>
  </si>
  <si>
    <t>Check beginning balance = end balance PY (only for Q1)</t>
  </si>
  <si>
    <t>Net gains on investments for account of policyholder</t>
  </si>
  <si>
    <t>Net losses on investments for account of policyholder</t>
  </si>
  <si>
    <t>Income before share in profit / (loss) of associate</t>
  </si>
  <si>
    <t>Net income / (loss)</t>
  </si>
  <si>
    <t>Net income / (loss) attributable to:</t>
  </si>
  <si>
    <t>Net income / (loss) attributable to equity holders of Aegon N.V.</t>
  </si>
  <si>
    <t>Total comprehensive income / (loss) attributable to:</t>
  </si>
  <si>
    <t>Income / (loss) before tax</t>
  </si>
  <si>
    <t xml:space="preserve">Life insurance gross premiums </t>
  </si>
  <si>
    <t>Q4 2015</t>
  </si>
  <si>
    <t>Q4 2014</t>
  </si>
  <si>
    <t>Three months ended  December 31, 2015</t>
  </si>
  <si>
    <t>Three months ended  December 31, 2014</t>
  </si>
  <si>
    <t>December 31, 2015</t>
  </si>
  <si>
    <t xml:space="preserve"> niet laten zien lijn 101 bij optellen </t>
  </si>
  <si>
    <t>Tab: IFS table  - row 93 to 96</t>
  </si>
  <si>
    <t>Tab: IFS table  - columns E, I    rows 158 to 178</t>
  </si>
  <si>
    <t>Tab: AR table &amp; IFS - columns E,M  rows 134 to 149</t>
  </si>
  <si>
    <t>Tab: IFS - columns E, G  rows 51 to 60</t>
  </si>
  <si>
    <t>Tab: AR table &amp; IFS - column O, Q   row 189 to 211</t>
  </si>
  <si>
    <t>Tab: IFS - column L row 77 to 82</t>
  </si>
  <si>
    <t>Tab: Note 22.1 - columns J to O  rows 73 to 2</t>
  </si>
  <si>
    <t>Tab: AR table - coumn E row 107 to 118</t>
  </si>
  <si>
    <t>Tab: IFS table columns J to K  rows 112 to 137</t>
  </si>
  <si>
    <t>Tab: IFS table  columns E to X  rows 111 to 136</t>
  </si>
  <si>
    <t>Tab: Print   column H rows 46 to 50</t>
  </si>
  <si>
    <t>Tab: Sh equity F 44 to 46</t>
  </si>
  <si>
    <t>Tab: No. of shares roll-fwd   O 79 to 83</t>
  </si>
  <si>
    <t>Tab: AR table F44 to 55</t>
  </si>
  <si>
    <t>Tab: AR Table   L47 to L51</t>
  </si>
  <si>
    <t>Tab: IFS  columns F, J  rows 44 to 77</t>
  </si>
  <si>
    <t>Tab: AR table  column F  row 44 to 91</t>
  </si>
  <si>
    <t>Tab: AR consolidated   C7 to AF54</t>
  </si>
  <si>
    <t>Tab: IFRS table CY  E91 F107</t>
  </si>
  <si>
    <t xml:space="preserve">at, and for the nine months ended December 31, 2015. </t>
  </si>
  <si>
    <t>From Nordine</t>
  </si>
  <si>
    <t>From Klaas Pieter (but later in the process, not in the beginning)</t>
  </si>
  <si>
    <t xml:space="preserve">Report: </t>
  </si>
  <si>
    <t>For prep, there's a file with an evdre</t>
  </si>
  <si>
    <t>For auditors, check the official rates disclosure table</t>
  </si>
  <si>
    <t>Q3 YTD unrounded</t>
  </si>
  <si>
    <t>This is the previous year QTD schedule, Time-1</t>
  </si>
  <si>
    <t>Agora Press release masterfile</t>
  </si>
  <si>
    <t>watch out for the number in text !!!</t>
  </si>
  <si>
    <t>Previous version:</t>
  </si>
  <si>
    <t>Copy, paste value report section of file FS,INV to sheet Copy Inv file</t>
  </si>
  <si>
    <t>Dec 31, 2015</t>
  </si>
  <si>
    <t>Tab: IFS table columns E to H  rows 172 to 203</t>
  </si>
  <si>
    <t xml:space="preserve">  total assets is offset by the effect on total liabilities. Derivatives exclude derivatives for account of policyholders amounting to EUR 113 million.</t>
  </si>
  <si>
    <t xml:space="preserve">See footnote 3, amount to be updated every Q. Retrieve from AD02 (A868603, M902) </t>
  </si>
  <si>
    <t>1.52% - 3.83% (2.84%)</t>
  </si>
  <si>
    <t>0.30% - 0.40% (0.33%)</t>
  </si>
  <si>
    <t>adjusted manually. calculation UEBT+FV items+gains/losses.....-income tax a bit different</t>
  </si>
  <si>
    <t>FY 2015</t>
  </si>
  <si>
    <t>FY 2014</t>
  </si>
  <si>
    <r>
      <t xml:space="preserve">1 </t>
    </r>
    <r>
      <rPr>
        <sz val="9"/>
        <rFont val="Verdana"/>
        <family val="2"/>
      </rPr>
      <t>For a breakdown of share capital please refer to note 18.</t>
    </r>
  </si>
  <si>
    <t>Year ended December 31, 2015</t>
  </si>
  <si>
    <t>Year ended December 31, 2014</t>
  </si>
  <si>
    <t>Changes in general economic conditions, particularly in the United States, the Netherlands and the United Kingdom;</t>
  </si>
  <si>
    <t>Changes in the performance of financial markets, including emerging markets, such as with regard to:</t>
  </si>
  <si>
    <t xml:space="preserve">The frequency and severity of defaults by issuers in Aegon’s fixed income investment portfolios; </t>
  </si>
  <si>
    <t>The effects of corporate bankruptcies and/or accounting restatements on the financial markets and the resulting decline in the value of equity and debt securities Aegon holds; and</t>
  </si>
  <si>
    <t>The effects of declining creditworthiness of certain private sector securities and the resulting decline in the value of sovereign exposure that Aegon holds;</t>
  </si>
  <si>
    <t>Changes in the performance of Aegon’s investment portfolio and decline in ratings of Aegon’s counterparties;</t>
  </si>
  <si>
    <t>Consequences of a potential (partial) break-up of the euro;</t>
  </si>
  <si>
    <t>The frequency and severity of insured loss events;</t>
  </si>
  <si>
    <t>Changes affecting longevity, mortality, morbidity, persistence and other factors that may impact the profitability of Aegon’s insurance products;</t>
  </si>
  <si>
    <t>Reinsurers to whom Aegon has ceded significant underwriting risks may fail to meet their obligations;</t>
  </si>
  <si>
    <t>Changes affecting interest rate levels and continuing low or rapidly changing interest rate levels;</t>
  </si>
  <si>
    <t>Changes affecting currency exchange rates, in particular the EUR/USD and EUR/GBP exchange rates;</t>
  </si>
  <si>
    <t>Changes in the availability of, and costs associated with, liquidity sources such as bank and capital markets funding, as well as conditions in the credit markets in general such as changes in borrower and counterparty creditworthiness;</t>
  </si>
  <si>
    <t>Increasing levels of competition in the United States, the Netherlands, the United Kingdom and emerging markets;</t>
  </si>
  <si>
    <t>Changes in laws and regulations, particularly those affecting Aegon’s operations, ability to hire and retain key personnel, the products Aegon sells, and the attractiveness of certain products to its consumers;</t>
  </si>
  <si>
    <t>Regulatory changes relating to the insurance industry in the jurisdictions in which Aegon operates;</t>
  </si>
  <si>
    <t>Changes in customer behavior and public opinion in general related to, among other things, the type of products also Aegon sells, including legal, regulatory or commercial necessity to meet changing customer expectations;</t>
  </si>
  <si>
    <t>Acts of God, acts of terrorism, acts of war and pandemics;</t>
  </si>
  <si>
    <t>Changes in the policies of central banks and/or governments;</t>
  </si>
  <si>
    <t>Lowering of one or more of Aegon’s debt ratings issued by recognized rating organizations and the adverse impact such action may have on Aegon’s ability to raise capital and on its liquidity and financial condition;</t>
  </si>
  <si>
    <t>Lowering of one or more of insurer financial strength ratings of Aegon’s insurance subsidiaries and the adverse impact such action may have on the premium writings, policy retention, profitability and liquidity of its insurance subsidiaries;</t>
  </si>
  <si>
    <t>The effect of the European Union’s Solvency II requirements and other regulations in other jurisdictions affecting the capital Aegon is required to maintain;</t>
  </si>
  <si>
    <t>Litigation or regulatory action that could require Aegon to pay significant damages or change the way Aegon does business;</t>
  </si>
  <si>
    <t>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</si>
  <si>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Customer responsiveness to both new products and distribution channels;</t>
  </si>
  <si>
    <t>Competitive, legal, regulatory, or tax changes that affect profitability, the distribution cost of or demand for Aegon’s products;</t>
  </si>
  <si>
    <t>Changes in accounting regulations and policies or a change by Aegon in applying such regulations and policies, voluntarily or otherwise, may affect Aegon’s reported results and shareholders’ equity;</t>
  </si>
  <si>
    <t xml:space="preserve">The impact of acquisitions and divestitures, restructurings, product withdrawals and other unusual items, including Aegon’s ability to integrate acquisitions and to obtain the anticipated results and synergies from acquisitions; </t>
  </si>
  <si>
    <t>Catastrophic events, either manmade or by nature, could result in material losses and significantly interrupt Aegon’s business; and</t>
  </si>
  <si>
    <t xml:space="preserve">Aegon’s failure to achieve anticipated levels of earnings or operational efficiencies as well as other cost saving and excess capital and leverage ratio management initiatives. </t>
  </si>
  <si>
    <t>Income statement items: average rate 1 EUR = USD 1.1100 (2014: USD 1.3288).</t>
  </si>
  <si>
    <t>Income statement items: average rate 1 EUR = GBP 0.7256 (2014: GBP 0.8061).</t>
  </si>
  <si>
    <t>Balance sheet items: closing rate 1 EUR = USD 1.0863 (2014: USD 1.2101; year-end 2013: USD 1.3780).</t>
  </si>
  <si>
    <t>Balance sheet items: closing rate 1 EUR = GBP 0.7370 (2014: GBP 0.7760; year-end 2013: GBP 0.8320).</t>
  </si>
  <si>
    <t>Total unrealized gains and losses for the period recorded in the P&amp;L for instruments held at December 31, 2015 ³</t>
  </si>
  <si>
    <t>Total unrealized gains and losses for the period recorded in the P&amp;L for instruments held at December 31, 2014 ³</t>
  </si>
  <si>
    <t>2015</t>
  </si>
  <si>
    <t>As at December 31, 2015</t>
  </si>
  <si>
    <t>Dec. 31, 2015</t>
  </si>
  <si>
    <t>Dividends paid as above</t>
  </si>
  <si>
    <t>Dividends paid as above from equity sheet</t>
  </si>
  <si>
    <t>Issuance and purchase of treasury shares as above</t>
  </si>
  <si>
    <t>Issuance and purchase of treasury shares as above from equity sheet</t>
  </si>
  <si>
    <t>Total comprehensive income / (loss) for 2015</t>
  </si>
  <si>
    <t>Total comprehensive income / (loss) for 2014</t>
  </si>
  <si>
    <t>2014</t>
  </si>
  <si>
    <t>Retained earnings other</t>
  </si>
  <si>
    <t>Non-controlling interests other</t>
  </si>
  <si>
    <r>
      <t>o</t>
    </r>
    <r>
      <rPr>
        <sz val="7"/>
        <rFont val="Times New Roman"/>
        <family val="1"/>
      </rPr>
      <t xml:space="preserve">   </t>
    </r>
    <r>
      <rPr>
        <sz val="6.5"/>
        <rFont val="Verdana"/>
        <family val="2"/>
      </rPr>
      <t>Changes in general economic conditions, particularly in the United States, the Netherlands and the United Kingdom;</t>
    </r>
  </si>
  <si>
    <r>
      <t>o</t>
    </r>
    <r>
      <rPr>
        <sz val="7"/>
        <rFont val="Times New Roman"/>
        <family val="1"/>
      </rPr>
      <t xml:space="preserve">   </t>
    </r>
    <r>
      <rPr>
        <sz val="6.5"/>
        <rFont val="Verdana"/>
        <family val="2"/>
      </rPr>
      <t>Changes in the performance of financial markets, including emerging markets, such as with regard to:</t>
    </r>
  </si>
  <si>
    <r>
      <t>o</t>
    </r>
    <r>
      <rPr>
        <sz val="7"/>
        <rFont val="Times New Roman"/>
        <family val="1"/>
      </rPr>
      <t xml:space="preserve">   </t>
    </r>
    <r>
      <rPr>
        <sz val="6.5"/>
        <rFont val="Verdana"/>
        <family val="2"/>
      </rPr>
      <t>Changes in the performance of Aegon’s investment portfolio and decline in ratings of Aegon’s counterparties;</t>
    </r>
  </si>
  <si>
    <r>
      <t>o</t>
    </r>
    <r>
      <rPr>
        <sz val="7"/>
        <rFont val="Times New Roman"/>
        <family val="1"/>
      </rPr>
      <t xml:space="preserve">   </t>
    </r>
    <r>
      <rPr>
        <sz val="6.5"/>
        <rFont val="Verdana"/>
        <family val="2"/>
      </rPr>
      <t>Consequences of a potential (partial) break-up of the euro;</t>
    </r>
  </si>
  <si>
    <r>
      <t>o</t>
    </r>
    <r>
      <rPr>
        <sz val="7"/>
        <rFont val="Times New Roman"/>
        <family val="1"/>
      </rPr>
      <t xml:space="preserve">   </t>
    </r>
    <r>
      <rPr>
        <sz val="6.5"/>
        <rFont val="Verdana"/>
        <family val="2"/>
      </rPr>
      <t>The frequency and severity of insured loss events;</t>
    </r>
  </si>
  <si>
    <r>
      <t>o</t>
    </r>
    <r>
      <rPr>
        <sz val="7"/>
        <rFont val="Times New Roman"/>
        <family val="1"/>
      </rPr>
      <t xml:space="preserve">   </t>
    </r>
    <r>
      <rPr>
        <sz val="6.5"/>
        <rFont val="Verdana"/>
        <family val="2"/>
      </rPr>
      <t>Changes affecting longevity, mortality, morbidity, persistence and other factors that may impact the profitability of Aegon’s insurance products;</t>
    </r>
  </si>
  <si>
    <r>
      <t>o</t>
    </r>
    <r>
      <rPr>
        <sz val="7"/>
        <rFont val="Times New Roman"/>
        <family val="1"/>
      </rPr>
      <t xml:space="preserve">   </t>
    </r>
    <r>
      <rPr>
        <sz val="6.5"/>
        <rFont val="Verdana"/>
        <family val="2"/>
      </rPr>
      <t>Reinsurers to whom Aegon has ceded significant underwriting risks may fail to meet their obligations;</t>
    </r>
  </si>
  <si>
    <r>
      <t>o</t>
    </r>
    <r>
      <rPr>
        <sz val="7"/>
        <rFont val="Times New Roman"/>
        <family val="1"/>
      </rPr>
      <t xml:space="preserve">   </t>
    </r>
    <r>
      <rPr>
        <sz val="6.5"/>
        <rFont val="Verdana"/>
        <family val="2"/>
      </rPr>
      <t>Changes affecting interest rate levels and continuing low or rapidly changing interest rate levels;</t>
    </r>
  </si>
  <si>
    <r>
      <t>o</t>
    </r>
    <r>
      <rPr>
        <sz val="7"/>
        <rFont val="Times New Roman"/>
        <family val="1"/>
      </rPr>
      <t xml:space="preserve">   </t>
    </r>
    <r>
      <rPr>
        <sz val="6.5"/>
        <rFont val="Verdana"/>
        <family val="2"/>
      </rPr>
      <t>Changes affecting currency exchange rates, in particular the EUR/USD and EUR/GBP exchange rates;</t>
    </r>
  </si>
  <si>
    <r>
      <t>o</t>
    </r>
    <r>
      <rPr>
        <sz val="7"/>
        <rFont val="Times New Roman"/>
        <family val="1"/>
      </rPr>
      <t xml:space="preserve">   </t>
    </r>
    <r>
      <rPr>
        <sz val="6.5"/>
        <rFont val="Verdana"/>
        <family val="2"/>
      </rPr>
      <t>Changes in the availability of, and costs associated with, liquidity sources such as bank and capital markets funding, as well as conditions in the credit markets in general such as changes in borrower and counterparty creditworthiness;</t>
    </r>
  </si>
  <si>
    <r>
      <t>o</t>
    </r>
    <r>
      <rPr>
        <sz val="7"/>
        <rFont val="Times New Roman"/>
        <family val="1"/>
      </rPr>
      <t xml:space="preserve">   </t>
    </r>
    <r>
      <rPr>
        <sz val="6.5"/>
        <rFont val="Verdana"/>
        <family val="2"/>
      </rPr>
      <t>Increasing levels of competition in the United States, the Netherlands, the United Kingdom and emerging markets;</t>
    </r>
  </si>
  <si>
    <r>
      <t>o</t>
    </r>
    <r>
      <rPr>
        <sz val="7"/>
        <rFont val="Times New Roman"/>
        <family val="1"/>
      </rPr>
      <t xml:space="preserve">   </t>
    </r>
    <r>
      <rPr>
        <sz val="6.5"/>
        <rFont val="Verdana"/>
        <family val="2"/>
      </rPr>
      <t>Changes in laws and regulations, particularly those affecting Aegon’s operations, ability to hire and retain key personnel, the products Aegon sells, and the attractiveness of certain products to its consumers;</t>
    </r>
  </si>
  <si>
    <r>
      <t>o</t>
    </r>
    <r>
      <rPr>
        <sz val="7"/>
        <rFont val="Times New Roman"/>
        <family val="1"/>
      </rPr>
      <t xml:space="preserve">   </t>
    </r>
    <r>
      <rPr>
        <sz val="6.5"/>
        <rFont val="Verdana"/>
        <family val="2"/>
      </rPr>
      <t>Regulatory changes relating to the insurance industry in the jurisdictions in which Aegon operates;</t>
    </r>
  </si>
  <si>
    <r>
      <t>o</t>
    </r>
    <r>
      <rPr>
        <sz val="7"/>
        <rFont val="Times New Roman"/>
        <family val="1"/>
      </rPr>
      <t xml:space="preserve">   </t>
    </r>
    <r>
      <rPr>
        <sz val="6.5"/>
        <rFont val="Verdana"/>
        <family val="2"/>
      </rPr>
      <t>Changes in customer behavior and public opinion in general related to, among other things, the type of products also Aegon sells, including legal, regulatory or commercial necessity to meet changing customer expectations;</t>
    </r>
  </si>
  <si>
    <r>
      <t>o</t>
    </r>
    <r>
      <rPr>
        <sz val="7"/>
        <rFont val="Times New Roman"/>
        <family val="1"/>
      </rPr>
      <t xml:space="preserve">   </t>
    </r>
    <r>
      <rPr>
        <sz val="6.5"/>
        <rFont val="Verdana"/>
        <family val="2"/>
      </rPr>
      <t>Acts of God, acts of terrorism, acts of war and pandemics;</t>
    </r>
  </si>
  <si>
    <r>
      <t>o</t>
    </r>
    <r>
      <rPr>
        <sz val="7"/>
        <rFont val="Times New Roman"/>
        <family val="1"/>
      </rPr>
      <t xml:space="preserve">   </t>
    </r>
    <r>
      <rPr>
        <sz val="6.5"/>
        <rFont val="Verdana"/>
        <family val="2"/>
      </rPr>
      <t>Changes in the policies of central banks and/or governments;</t>
    </r>
  </si>
  <si>
    <r>
      <t>o</t>
    </r>
    <r>
      <rPr>
        <sz val="7"/>
        <rFont val="Times New Roman"/>
        <family val="1"/>
      </rPr>
      <t xml:space="preserve">   </t>
    </r>
    <r>
      <rPr>
        <sz val="6.5"/>
        <rFont val="Verdana"/>
        <family val="2"/>
      </rPr>
      <t>Lowering of one or more of Aegon’s debt ratings issued by recognized rating organizations and the adverse impact such action may have on Aegon’s ability to raise capital and on its liquidity and financial condition;</t>
    </r>
  </si>
  <si>
    <r>
      <t>o</t>
    </r>
    <r>
      <rPr>
        <sz val="7"/>
        <rFont val="Times New Roman"/>
        <family val="1"/>
      </rPr>
      <t xml:space="preserve">   </t>
    </r>
    <r>
      <rPr>
        <sz val="6.5"/>
        <rFont val="Verdana"/>
        <family val="2"/>
      </rPr>
      <t>Lowering of one or more of insurer financial strength ratings of Aegon’s insurance subsidiaries and the adverse impact such action may have on the premium writings, policy retention, profitability and liquidity of its insurance subsidiaries;</t>
    </r>
  </si>
  <si>
    <r>
      <t>o</t>
    </r>
    <r>
      <rPr>
        <sz val="7"/>
        <rFont val="Times New Roman"/>
        <family val="1"/>
      </rPr>
      <t xml:space="preserve">   </t>
    </r>
    <r>
      <rPr>
        <sz val="6.5"/>
        <rFont val="Verdana"/>
        <family val="2"/>
      </rPr>
      <t>The effect of the European Union’s Solvency II requirements and other regulations in other jurisdictions affecting the capital Aegon is required to maintain;</t>
    </r>
  </si>
  <si>
    <r>
      <t>o</t>
    </r>
    <r>
      <rPr>
        <sz val="7"/>
        <rFont val="Times New Roman"/>
        <family val="1"/>
      </rPr>
      <t xml:space="preserve">   </t>
    </r>
    <r>
      <rPr>
        <sz val="6.5"/>
        <rFont val="Verdana"/>
        <family val="2"/>
      </rPr>
      <t>Litigation or regulatory action that could require Aegon to pay significant damages or change the way Aegon does business;</t>
    </r>
  </si>
  <si>
    <r>
      <t>o</t>
    </r>
    <r>
      <rPr>
        <sz val="7"/>
        <rFont val="Times New Roman"/>
        <family val="1"/>
      </rPr>
      <t xml:space="preserve">   </t>
    </r>
    <r>
      <rPr>
        <sz val="6.5"/>
        <rFont val="Verdana"/>
        <family val="2"/>
      </rPr>
      <t>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r>
  </si>
  <si>
    <r>
      <t>o</t>
    </r>
    <r>
      <rPr>
        <sz val="7"/>
        <rFont val="Times New Roman"/>
        <family val="1"/>
      </rPr>
      <t xml:space="preserve">   </t>
    </r>
    <r>
      <rPr>
        <sz val="6.5"/>
        <rFont val="Verdana"/>
        <family val="2"/>
      </rPr>
      <t>Customer responsiveness to both new products and distribution channels;</t>
    </r>
  </si>
  <si>
    <r>
      <t>o</t>
    </r>
    <r>
      <rPr>
        <sz val="7"/>
        <rFont val="Times New Roman"/>
        <family val="1"/>
      </rPr>
      <t xml:space="preserve">   </t>
    </r>
    <r>
      <rPr>
        <sz val="6.5"/>
        <rFont val="Verdana"/>
        <family val="2"/>
      </rPr>
      <t>Competitive, legal, regulatory, or tax changes that affect profitability, the distribution cost of or demand for Aegon’s products;</t>
    </r>
  </si>
  <si>
    <r>
      <t>o</t>
    </r>
    <r>
      <rPr>
        <sz val="7"/>
        <rFont val="Times New Roman"/>
        <family val="1"/>
      </rPr>
      <t xml:space="preserve">   </t>
    </r>
    <r>
      <rPr>
        <sz val="6.5"/>
        <rFont val="Verdana"/>
        <family val="2"/>
      </rPr>
      <t>Changes in accounting regulations and policies or a change by Aegon in applying such regulations and policies, voluntarily or otherwise, may affect Aegon’s reported results and shareholders’ equity;</t>
    </r>
  </si>
  <si>
    <r>
      <t>o</t>
    </r>
    <r>
      <rPr>
        <sz val="7"/>
        <rFont val="Times New Roman"/>
        <family val="1"/>
      </rPr>
      <t xml:space="preserve">   </t>
    </r>
    <r>
      <rPr>
        <sz val="6.5"/>
        <rFont val="Verdana"/>
        <family val="2"/>
      </rPr>
      <t xml:space="preserve">The impact of acquisitions and divestitures, restructurings, product withdrawals and other unusual items, including Aegon’s ability to integrate acquisitions and to obtain the anticipated results and synergies from acquisitions; </t>
    </r>
  </si>
  <si>
    <r>
      <t>o</t>
    </r>
    <r>
      <rPr>
        <sz val="7"/>
        <rFont val="Times New Roman"/>
        <family val="1"/>
      </rPr>
      <t xml:space="preserve">   </t>
    </r>
    <r>
      <rPr>
        <sz val="6.5"/>
        <rFont val="Verdana"/>
        <family val="2"/>
      </rPr>
      <t>Catastrophic events, either manmade or by nature, could result in material losses and significantly interrupt Aegon’s business; and</t>
    </r>
  </si>
  <si>
    <r>
      <t>o</t>
    </r>
    <r>
      <rPr>
        <sz val="7"/>
        <rFont val="Times New Roman"/>
        <family val="1"/>
      </rPr>
      <t xml:space="preserve">   </t>
    </r>
    <r>
      <rPr>
        <sz val="6.5"/>
        <rFont val="Verdana"/>
        <family val="2"/>
      </rPr>
      <t xml:space="preserve">Aegon’s failure to achieve anticipated levels of earnings or operational efficiencies as well as other cost saving and excess capital and leverage ratio management initiatives. </t>
    </r>
  </si>
  <si>
    <t>Canada</t>
  </si>
  <si>
    <t>Statement of financial position</t>
  </si>
  <si>
    <t>July 31,</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</si>
</sst>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_);_(* \(#,##0\);_(* &quot;-&quot;_);_(@_)"/>
    <numFmt numFmtId="44" formatCode="_(&quot;$&quot;* #,##0.00_);_(&quot;$&quot;* \(#,##0.00\);_(&quot;$&quot;* &quot;-&quot;??_);_(@_)"/>
    <numFmt numFmtId="43" formatCode="_(* #,##0.00_);_(* \(#,##0.00\);_(* &quot;-&quot;??_);_(@_)"/>
    <numFmt numFmtId="164" formatCode="_-* #,##0.00_-;\-* #,##0.00_-;_-* &quot;-&quot;??_-;_-@_-"/>
    <numFmt numFmtId="165" formatCode="_(* #,##0_);_(* \(#,##0\);_(* &quot;0&quot;_);_(@_)"/>
    <numFmt numFmtId="166" formatCode="_(* #,##0_);_(* \(#,##0\);_(* &quot; -&quot;_);_(@_)"/>
    <numFmt numFmtId="167" formatCode="_(* #,##0.00_);_(* \(#,##0.00\);_(* &quot; -&quot;_);_(@_)"/>
    <numFmt numFmtId="168" formatCode="#,##0.00000"/>
    <numFmt numFmtId="169" formatCode="#,##0_-;\(#,##0\)"/>
    <numFmt numFmtId="170" formatCode="_(* #,##0_);_(* \(#,##0\);_(* &quot;-&quot;??_);_(@_)"/>
    <numFmt numFmtId="171" formatCode="0.0000"/>
    <numFmt numFmtId="172" formatCode="_(* #,##0.00_);_(* \(#,##0.00\);_(* &quot;-&quot;_);_(@_)"/>
    <numFmt numFmtId="173" formatCode="_(* #,##0.000_);_(* \(#,##0.000\);_(* &quot;-&quot;??_);_(@_)"/>
    <numFmt numFmtId="174" formatCode="#,##0.000;\-#,##0.000"/>
    <numFmt numFmtId="175" formatCode="###0;\-###0"/>
    <numFmt numFmtId="176" formatCode="_ * #,##0_ ;_ * \-#,##0_ ;_ * &quot;-&quot;??_ ;_ @_ "/>
    <numFmt numFmtId="177" formatCode="_-* #,##0.00_-;_-* #,##0.00\-;_-* &quot;-&quot;??_-;_-@_-"/>
    <numFmt numFmtId="178" formatCode="_-&quot;$&quot;* #,##0.00_-;\-&quot;$&quot;* #,##0.00_-;_-&quot;$&quot;* &quot;-&quot;??_-;_-@_-"/>
    <numFmt numFmtId="179" formatCode="_-[$€-2]\ * #,##0.00_-;_-[$€-2]\ * #,##0.00\-;_-[$€-2]\ * &quot;-&quot;??_-"/>
    <numFmt numFmtId="180" formatCode="#,##0_ ;\-#,##0\ "/>
    <numFmt numFmtId="181" formatCode="#,##0.0;\-#,##0.0"/>
    <numFmt numFmtId="182" formatCode="#,##0.000_ ;\-#,##0.000\ "/>
    <numFmt numFmtId="183" formatCode="#,##0.0000000000_ ;\-#,##0.0000000000\ "/>
    <numFmt numFmtId="184" formatCode="#,##0.0000;\-#,##0.0000"/>
    <numFmt numFmtId="185" formatCode="0.0%"/>
    <numFmt numFmtId="186" formatCode="0_);\(0\)"/>
  </numFmts>
  <fonts count="1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sz val="8"/>
      <color indexed="81"/>
      <name val="Tahoma"/>
      <family val="2"/>
    </font>
    <font>
      <b/>
      <sz val="8"/>
      <color indexed="81"/>
      <name val="Tahoma"/>
      <family val="2"/>
    </font>
    <font>
      <b/>
      <sz val="12"/>
      <name val="Arial"/>
      <family val="2"/>
    </font>
    <font>
      <sz val="8"/>
      <name val="Arial"/>
      <family val="2"/>
    </font>
    <font>
      <sz val="9"/>
      <name val="Arial"/>
      <family val="2"/>
    </font>
    <font>
      <b/>
      <sz val="9"/>
      <name val="Arial"/>
      <family val="2"/>
    </font>
    <font>
      <sz val="7"/>
      <name val="Arial"/>
      <family val="2"/>
    </font>
    <font>
      <b/>
      <sz val="8"/>
      <name val="Arial"/>
      <family val="2"/>
    </font>
    <font>
      <b/>
      <sz val="7"/>
      <name val="Arial"/>
      <family val="2"/>
    </font>
    <font>
      <sz val="9"/>
      <name val="Arial"/>
      <family val="2"/>
    </font>
    <font>
      <b/>
      <sz val="10"/>
      <name val="Arial"/>
      <family val="2"/>
    </font>
    <font>
      <sz val="8"/>
      <name val="Arial"/>
      <family val="2"/>
    </font>
    <font>
      <b/>
      <u/>
      <sz val="9"/>
      <name val="Arial"/>
      <family val="2"/>
    </font>
    <font>
      <sz val="9"/>
      <color indexed="9"/>
      <name val="Arial"/>
      <family val="2"/>
    </font>
    <font>
      <sz val="11"/>
      <color rgb="FF9C0006"/>
      <name val="Calibri"/>
      <family val="2"/>
      <scheme val="minor"/>
    </font>
    <font>
      <b/>
      <sz val="11"/>
      <color theme="1"/>
      <name val="Calibri"/>
      <family val="2"/>
      <scheme val="minor"/>
    </font>
    <font>
      <b/>
      <sz val="14"/>
      <color theme="1"/>
      <name val="Calibri"/>
      <family val="2"/>
      <scheme val="minor"/>
    </font>
    <font>
      <b/>
      <sz val="12"/>
      <name val="Verdana"/>
      <family val="2"/>
    </font>
    <font>
      <u/>
      <sz val="9"/>
      <name val="Verdana"/>
      <family val="2"/>
    </font>
    <font>
      <b/>
      <sz val="9"/>
      <color rgb="FF005CAE"/>
      <name val="Verdana"/>
      <family val="2"/>
    </font>
    <font>
      <sz val="9"/>
      <name val="Verdana"/>
      <family val="2"/>
    </font>
    <font>
      <sz val="7"/>
      <name val="Verdana"/>
      <family val="2"/>
    </font>
    <font>
      <sz val="8"/>
      <name val="Verdana"/>
      <family val="2"/>
    </font>
    <font>
      <b/>
      <sz val="9"/>
      <name val="Verdana"/>
      <family val="2"/>
    </font>
    <font>
      <i/>
      <sz val="9"/>
      <name val="Verdana"/>
      <family val="2"/>
    </font>
    <font>
      <sz val="9"/>
      <color rgb="FF0000FF"/>
      <name val="Verdana"/>
      <family val="2"/>
    </font>
    <font>
      <i/>
      <sz val="7"/>
      <name val="Verdana"/>
      <family val="2"/>
    </font>
    <font>
      <vertAlign val="superscript"/>
      <sz val="9"/>
      <name val="Verdana"/>
      <family val="2"/>
    </font>
    <font>
      <vertAlign val="superscript"/>
      <sz val="10"/>
      <name val="Verdana"/>
      <family val="2"/>
    </font>
    <font>
      <sz val="10"/>
      <name val="Verdana"/>
      <family val="2"/>
    </font>
    <font>
      <b/>
      <sz val="8"/>
      <name val="Verdana"/>
      <family val="2"/>
    </font>
    <font>
      <b/>
      <i/>
      <sz val="9"/>
      <name val="Verdana"/>
      <family val="2"/>
    </font>
    <font>
      <b/>
      <i/>
      <sz val="8"/>
      <name val="Verdana"/>
      <family val="2"/>
    </font>
    <font>
      <i/>
      <sz val="8"/>
      <name val="Verdana"/>
      <family val="2"/>
    </font>
    <font>
      <i/>
      <vertAlign val="superscript"/>
      <sz val="8"/>
      <name val="Verdana"/>
      <family val="2"/>
    </font>
    <font>
      <b/>
      <i/>
      <sz val="7"/>
      <name val="Verdana"/>
      <family val="2"/>
    </font>
    <font>
      <b/>
      <sz val="7"/>
      <name val="Verdana"/>
      <family val="2"/>
    </font>
    <font>
      <sz val="18"/>
      <color indexed="12"/>
      <name val="Trebuchet MS"/>
      <family val="2"/>
    </font>
    <font>
      <sz val="9"/>
      <name val="Trebuchet MS"/>
      <family val="2"/>
    </font>
    <font>
      <sz val="14"/>
      <color indexed="23"/>
      <name val="Trebuchet MS"/>
      <family val="2"/>
    </font>
    <font>
      <b/>
      <sz val="10"/>
      <color indexed="9"/>
      <name val="Arial"/>
      <family val="2"/>
    </font>
    <font>
      <sz val="11"/>
      <color indexed="9"/>
      <name val="Trebuchet MS"/>
      <family val="2"/>
    </font>
    <font>
      <sz val="10"/>
      <color indexed="9"/>
      <name val="Arial"/>
      <family val="2"/>
    </font>
    <font>
      <b/>
      <sz val="11"/>
      <color indexed="9"/>
      <name val="Trebuchet MS"/>
      <family val="2"/>
    </font>
    <font>
      <b/>
      <sz val="9"/>
      <color indexed="12"/>
      <name val="Trebuchet MS"/>
      <family val="2"/>
    </font>
    <font>
      <b/>
      <sz val="9"/>
      <name val="Trebuchet MS"/>
      <family val="2"/>
    </font>
    <font>
      <b/>
      <sz val="8.5"/>
      <color indexed="12"/>
      <name val="Trebuchet MS"/>
      <family val="2"/>
    </font>
    <font>
      <b/>
      <sz val="11"/>
      <name val="Trebuchet MS"/>
      <family val="2"/>
    </font>
    <font>
      <b/>
      <sz val="18"/>
      <color indexed="12"/>
      <name val="Verdana"/>
      <family val="2"/>
    </font>
    <font>
      <b/>
      <sz val="14"/>
      <color indexed="23"/>
      <name val="Verdana"/>
      <family val="2"/>
    </font>
    <font>
      <b/>
      <sz val="10"/>
      <color indexed="12"/>
      <name val="Verdana"/>
      <family val="2"/>
    </font>
    <font>
      <i/>
      <sz val="9"/>
      <name val="Arial"/>
      <family val="2"/>
    </font>
    <font>
      <b/>
      <i/>
      <sz val="9"/>
      <name val="Arial"/>
      <family val="2"/>
    </font>
    <font>
      <sz val="9"/>
      <color indexed="8"/>
      <name val="Arial"/>
      <family val="2"/>
    </font>
    <font>
      <b/>
      <sz val="9"/>
      <color indexed="8"/>
      <name val="Arial"/>
      <family val="2"/>
    </font>
    <font>
      <sz val="11"/>
      <color indexed="8"/>
      <name val="Calibri"/>
      <family val="2"/>
    </font>
    <font>
      <i/>
      <sz val="9"/>
      <color theme="1"/>
      <name val="Verdana"/>
      <family val="2"/>
    </font>
    <font>
      <i/>
      <sz val="9"/>
      <color indexed="8"/>
      <name val="Verdana"/>
      <family val="2"/>
    </font>
    <font>
      <sz val="9"/>
      <color theme="1"/>
      <name val="Verdana"/>
      <family val="2"/>
    </font>
    <font>
      <b/>
      <sz val="9"/>
      <color theme="1"/>
      <name val="Verdana"/>
      <family val="2"/>
    </font>
    <font>
      <vertAlign val="superscript"/>
      <sz val="8"/>
      <name val="Verdana"/>
      <family val="2"/>
    </font>
    <font>
      <sz val="10.5"/>
      <name val="Verdana"/>
      <family val="2"/>
    </font>
    <font>
      <sz val="8"/>
      <name val="Arial Narrow"/>
      <family val="2"/>
    </font>
    <font>
      <vertAlign val="superscript"/>
      <sz val="7"/>
      <name val="Arial"/>
      <family val="2"/>
    </font>
    <font>
      <b/>
      <sz val="11"/>
      <name val="Arial"/>
      <family val="2"/>
    </font>
    <font>
      <strike/>
      <sz val="9"/>
      <name val="Verdana"/>
      <family val="2"/>
    </font>
    <font>
      <b/>
      <vertAlign val="superscript"/>
      <sz val="9"/>
      <name val="Verdana"/>
      <family val="2"/>
    </font>
    <font>
      <b/>
      <sz val="6.5"/>
      <name val="Verdana"/>
      <family val="2"/>
    </font>
    <font>
      <u/>
      <sz val="7"/>
      <name val="Arial"/>
      <family val="2"/>
    </font>
    <font>
      <sz val="6.5"/>
      <name val="Verdana"/>
      <family val="2"/>
    </font>
    <font>
      <sz val="6.5"/>
      <name val="Arial"/>
      <family val="2"/>
    </font>
    <font>
      <sz val="7"/>
      <name val="Times New Roman"/>
      <family val="1"/>
    </font>
    <font>
      <sz val="11"/>
      <color indexed="8"/>
      <name val="Calibri"/>
      <family val="2"/>
      <charset val="238"/>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
      <sz val="6.5"/>
      <name val="Courier New"/>
      <family val="3"/>
    </font>
    <font>
      <sz val="7"/>
      <name val="Courier New"/>
      <family val="3"/>
    </font>
    <font>
      <i/>
      <sz val="8"/>
      <name val="Arial"/>
      <family val="2"/>
    </font>
  </fonts>
  <fills count="77">
    <fill>
      <patternFill patternType="none"/>
    </fill>
    <fill>
      <patternFill patternType="gray125"/>
    </fill>
    <fill>
      <patternFill patternType="solid">
        <fgColor indexed="47"/>
        <bgColor indexed="64"/>
      </patternFill>
    </fill>
    <fill>
      <patternFill patternType="solid">
        <fgColor indexed="40"/>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0" tint="-0.14999847407452621"/>
        <bgColor indexed="64"/>
      </patternFill>
    </fill>
    <fill>
      <patternFill patternType="solid">
        <fgColor indexed="9"/>
        <bgColor indexed="64"/>
      </patternFill>
    </fill>
    <fill>
      <patternFill patternType="solid">
        <fgColor theme="6" tint="0.79998168889431442"/>
        <bgColor indexed="64"/>
      </patternFill>
    </fill>
    <fill>
      <patternFill patternType="solid">
        <fgColor rgb="FFFFC7CE"/>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99CCFF"/>
        <bgColor indexed="64"/>
      </patternFill>
    </fill>
    <fill>
      <patternFill patternType="solid">
        <fgColor rgb="FFEBEBEB"/>
        <bgColor indexed="64"/>
      </patternFill>
    </fill>
    <fill>
      <patternFill patternType="solid">
        <fgColor indexed="10"/>
        <bgColor indexed="64"/>
      </patternFill>
    </fill>
    <fill>
      <patternFill patternType="solid">
        <fgColor indexed="8"/>
        <bgColor indexed="64"/>
      </patternFill>
    </fill>
    <fill>
      <patternFill patternType="solid">
        <fgColor indexed="17"/>
        <bgColor indexed="64"/>
      </patternFill>
    </fill>
    <fill>
      <patternFill patternType="solid">
        <fgColor indexed="11"/>
        <bgColor indexed="64"/>
      </patternFill>
    </fill>
    <fill>
      <patternFill patternType="solid">
        <fgColor indexed="44"/>
        <bgColor indexed="8"/>
      </patternFill>
    </fill>
    <fill>
      <patternFill patternType="solid">
        <fgColor indexed="46"/>
        <bgColor indexed="64"/>
      </patternFill>
    </fill>
    <fill>
      <patternFill patternType="solid">
        <fgColor indexed="51"/>
        <bgColor indexed="64"/>
      </patternFill>
    </fill>
    <fill>
      <patternFill patternType="solid">
        <fgColor indexed="14"/>
        <bgColor indexed="8"/>
      </patternFill>
    </fill>
    <fill>
      <patternFill patternType="solid">
        <fgColor indexed="50"/>
        <bgColor indexed="64"/>
      </patternFill>
    </fill>
    <fill>
      <patternFill patternType="solid">
        <fgColor indexed="52"/>
        <bgColor indexed="64"/>
      </patternFill>
    </fill>
    <fill>
      <patternFill patternType="solid">
        <fgColor indexed="15"/>
        <bgColor indexed="64"/>
      </patternFill>
    </fill>
    <fill>
      <patternFill patternType="solid">
        <fgColor indexed="57"/>
        <bgColor indexed="64"/>
      </patternFill>
    </fill>
    <fill>
      <patternFill patternType="solid">
        <fgColor indexed="12"/>
        <bgColor indexed="8"/>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9" tint="0.59999389629810485"/>
        <bgColor indexed="64"/>
      </patternFill>
    </fill>
    <fill>
      <patternFill patternType="solid">
        <fgColor theme="0" tint="-0.14999847407452621"/>
        <bgColor rgb="FF000000"/>
      </patternFill>
    </fill>
    <fill>
      <patternFill patternType="solid">
        <fgColor theme="4"/>
        <bgColor indexed="64"/>
      </patternFill>
    </fill>
    <fill>
      <patternFill patternType="solid">
        <fgColor indexed="22"/>
        <bgColor indexed="64"/>
      </patternFill>
    </fill>
    <fill>
      <patternFill patternType="solid">
        <fgColor rgb="FFC0C0C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41"/>
        <bgColor indexed="64"/>
      </patternFill>
    </fill>
    <fill>
      <patternFill patternType="solid">
        <fgColor indexed="3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59999389629810485"/>
        <bgColor indexed="64"/>
      </patternFill>
    </fill>
  </fills>
  <borders count="152">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diagonal/>
    </border>
    <border>
      <left style="thin">
        <color indexed="44"/>
      </left>
      <right/>
      <top style="thin">
        <color indexed="44"/>
      </top>
      <bottom style="thin">
        <color indexed="44"/>
      </bottom>
      <diagonal/>
    </border>
    <border>
      <left/>
      <right/>
      <top style="thin">
        <color indexed="44"/>
      </top>
      <bottom style="thin">
        <color indexed="44"/>
      </bottom>
      <diagonal/>
    </border>
    <border>
      <left style="thin">
        <color indexed="44"/>
      </left>
      <right/>
      <top/>
      <bottom style="thin">
        <color indexed="44"/>
      </bottom>
      <diagonal/>
    </border>
    <border>
      <left/>
      <right/>
      <top/>
      <bottom style="thin">
        <color indexed="44"/>
      </bottom>
      <diagonal/>
    </border>
    <border>
      <left style="thin">
        <color indexed="44"/>
      </left>
      <right/>
      <top/>
      <bottom style="dotted">
        <color indexed="44"/>
      </bottom>
      <diagonal/>
    </border>
    <border>
      <left/>
      <right/>
      <top/>
      <bottom style="dotted">
        <color indexed="44"/>
      </bottom>
      <diagonal/>
    </border>
    <border>
      <left/>
      <right style="thin">
        <color indexed="44"/>
      </right>
      <top/>
      <bottom/>
      <diagonal/>
    </border>
    <border>
      <left/>
      <right style="thin">
        <color indexed="44"/>
      </right>
      <top style="thin">
        <color indexed="44"/>
      </top>
      <bottom style="thin">
        <color indexed="44"/>
      </bottom>
      <diagonal/>
    </border>
    <border>
      <left/>
      <right style="thin">
        <color indexed="44"/>
      </right>
      <top/>
      <bottom style="thin">
        <color indexed="44"/>
      </bottom>
      <diagonal/>
    </border>
    <border>
      <left style="thin">
        <color indexed="44"/>
      </left>
      <right style="thin">
        <color indexed="44"/>
      </right>
      <top style="thin">
        <color indexed="44"/>
      </top>
      <bottom/>
      <diagonal/>
    </border>
    <border>
      <left style="thin">
        <color indexed="44"/>
      </left>
      <right style="thin">
        <color indexed="44"/>
      </right>
      <top/>
      <bottom style="thin">
        <color indexed="44"/>
      </bottom>
      <diagonal/>
    </border>
    <border>
      <left/>
      <right style="thin">
        <color indexed="44"/>
      </right>
      <top/>
      <bottom style="dotted">
        <color indexed="44"/>
      </bottom>
      <diagonal/>
    </border>
    <border>
      <left/>
      <right/>
      <top style="dotted">
        <color indexed="44"/>
      </top>
      <bottom style="thin">
        <color indexed="44"/>
      </bottom>
      <diagonal/>
    </border>
    <border>
      <left/>
      <right style="thin">
        <color indexed="44"/>
      </right>
      <top style="dotted">
        <color indexed="44"/>
      </top>
      <bottom style="thin">
        <color indexed="44"/>
      </bottom>
      <diagonal/>
    </border>
    <border>
      <left style="thin">
        <color indexed="44"/>
      </left>
      <right/>
      <top style="dotted">
        <color indexed="44"/>
      </top>
      <bottom style="thin">
        <color indexed="4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44"/>
      </left>
      <right style="thin">
        <color indexed="44"/>
      </right>
      <top style="thin">
        <color indexed="44"/>
      </top>
      <bottom style="thin">
        <color indexed="44"/>
      </bottom>
      <diagonal/>
    </border>
    <border>
      <left/>
      <right/>
      <top style="dotted">
        <color indexed="44"/>
      </top>
      <bottom/>
      <diagonal/>
    </border>
    <border>
      <left style="thin">
        <color indexed="44"/>
      </left>
      <right style="thin">
        <color indexed="44"/>
      </right>
      <top/>
      <bottom/>
      <diagonal/>
    </border>
    <border>
      <left style="thin">
        <color indexed="44"/>
      </left>
      <right style="thin">
        <color indexed="44"/>
      </right>
      <top/>
      <bottom style="dotted">
        <color indexed="44"/>
      </bottom>
      <diagonal/>
    </border>
    <border>
      <left style="thin">
        <color indexed="44"/>
      </left>
      <right style="thin">
        <color indexed="44"/>
      </right>
      <top style="dotted">
        <color indexed="44"/>
      </top>
      <bottom style="thin">
        <color indexed="44"/>
      </bottom>
      <diagonal/>
    </border>
    <border>
      <left style="thin">
        <color rgb="FF99CCFF"/>
      </left>
      <right/>
      <top/>
      <bottom/>
      <diagonal/>
    </border>
    <border>
      <left/>
      <right style="thin">
        <color rgb="FF99CCFF"/>
      </right>
      <top/>
      <bottom/>
      <diagonal/>
    </border>
    <border>
      <left style="thin">
        <color rgb="FF99CCFF"/>
      </left>
      <right/>
      <top style="dotted">
        <color indexed="44"/>
      </top>
      <bottom/>
      <diagonal/>
    </border>
    <border>
      <left/>
      <right style="thin">
        <color rgb="FF99CCFF"/>
      </right>
      <top style="dotted">
        <color indexed="4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4"/>
      </right>
      <top/>
      <bottom/>
      <diagonal/>
    </border>
    <border>
      <left style="thin">
        <color indexed="44"/>
      </left>
      <right/>
      <top/>
      <bottom style="thin">
        <color indexed="44"/>
      </bottom>
      <diagonal/>
    </border>
    <border>
      <left/>
      <right style="thin">
        <color indexed="44"/>
      </right>
      <top/>
      <bottom style="thin">
        <color indexed="44"/>
      </bottom>
      <diagonal/>
    </border>
    <border>
      <left/>
      <right style="thin">
        <color indexed="64"/>
      </right>
      <top/>
      <bottom/>
      <diagonal/>
    </border>
    <border>
      <left/>
      <right/>
      <top/>
      <bottom style="thin">
        <color indexed="4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44"/>
      </right>
      <top style="dotted">
        <color indexed="44"/>
      </top>
      <bottom/>
      <diagonal/>
    </border>
    <border>
      <left style="medium">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auto="1"/>
      </right>
      <top/>
      <bottom/>
      <diagonal/>
    </border>
    <border>
      <left/>
      <right style="thin">
        <color indexed="44"/>
      </right>
      <top/>
      <bottom/>
      <diagonal/>
    </border>
    <border>
      <left style="thin">
        <color indexed="44"/>
      </left>
      <right/>
      <top/>
      <bottom style="dashed">
        <color indexed="44"/>
      </bottom>
      <diagonal/>
    </border>
    <border>
      <left/>
      <right/>
      <top/>
      <bottom style="dashed">
        <color indexed="44"/>
      </bottom>
      <diagonal/>
    </border>
    <border>
      <left/>
      <right style="thin">
        <color indexed="44"/>
      </right>
      <top/>
      <bottom style="dashed">
        <color indexed="4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44"/>
      </left>
      <right style="thin">
        <color indexed="44"/>
      </right>
      <top/>
      <bottom style="thin">
        <color indexed="4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indexed="44"/>
      </right>
      <top style="thin">
        <color indexed="44"/>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right style="thin">
        <color auto="1"/>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48"/>
      </bottom>
      <diagonal/>
    </border>
    <border>
      <left/>
      <right style="medium">
        <color indexed="64"/>
      </right>
      <top/>
      <bottom style="thin">
        <color indexed="48"/>
      </bottom>
      <diagonal/>
    </border>
    <border>
      <left style="medium">
        <color indexed="64"/>
      </left>
      <right/>
      <top/>
      <bottom style="hair">
        <color indexed="48"/>
      </bottom>
      <diagonal/>
    </border>
    <border>
      <left/>
      <right style="medium">
        <color indexed="64"/>
      </right>
      <top/>
      <bottom style="hair">
        <color indexed="48"/>
      </bottom>
      <diagonal/>
    </border>
    <border>
      <left style="medium">
        <color indexed="64"/>
      </left>
      <right/>
      <top style="hair">
        <color indexed="48"/>
      </top>
      <bottom style="thin">
        <color indexed="48"/>
      </bottom>
      <diagonal/>
    </border>
    <border>
      <left/>
      <right style="medium">
        <color indexed="64"/>
      </right>
      <top style="hair">
        <color indexed="48"/>
      </top>
      <bottom style="thin">
        <color indexed="48"/>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44"/>
      </bottom>
      <diagonal/>
    </border>
    <border>
      <left/>
      <right/>
      <top style="medium">
        <color indexed="64"/>
      </top>
      <bottom style="thin">
        <color indexed="44"/>
      </bottom>
      <diagonal/>
    </border>
    <border>
      <left/>
      <right style="medium">
        <color indexed="64"/>
      </right>
      <top style="medium">
        <color indexed="64"/>
      </top>
      <bottom style="thin">
        <color indexed="44"/>
      </bottom>
      <diagonal/>
    </border>
    <border>
      <left style="medium">
        <color indexed="64"/>
      </left>
      <right/>
      <top/>
      <bottom style="dotted">
        <color indexed="44"/>
      </bottom>
      <diagonal/>
    </border>
    <border>
      <left/>
      <right style="medium">
        <color indexed="64"/>
      </right>
      <top/>
      <bottom style="dotted">
        <color indexed="44"/>
      </bottom>
      <diagonal/>
    </border>
    <border>
      <left style="medium">
        <color indexed="64"/>
      </left>
      <right/>
      <top style="dotted">
        <color indexed="44"/>
      </top>
      <bottom style="medium">
        <color indexed="64"/>
      </bottom>
      <diagonal/>
    </border>
    <border>
      <left/>
      <right/>
      <top style="dotted">
        <color indexed="44"/>
      </top>
      <bottom style="medium">
        <color indexed="64"/>
      </bottom>
      <diagonal/>
    </border>
    <border>
      <left/>
      <right style="thin">
        <color indexed="44"/>
      </right>
      <top style="dotted">
        <color indexed="44"/>
      </top>
      <bottom style="medium">
        <color indexed="64"/>
      </bottom>
      <diagonal/>
    </border>
    <border>
      <left/>
      <right style="medium">
        <color indexed="64"/>
      </right>
      <top style="dotted">
        <color indexed="44"/>
      </top>
      <bottom style="medium">
        <color indexed="64"/>
      </bottom>
      <diagonal/>
    </border>
    <border>
      <left/>
      <right style="thin">
        <color indexed="44"/>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right/>
      <top style="thin">
        <color indexed="57"/>
      </top>
      <bottom style="double">
        <color indexed="57"/>
      </bottom>
      <diagonal/>
    </border>
    <border>
      <left/>
      <right style="medium">
        <color indexed="64"/>
      </right>
      <top/>
      <bottom style="double">
        <color indexed="64"/>
      </bottom>
      <diagonal/>
    </border>
  </borders>
  <cellStyleXfs count="1276">
    <xf numFmtId="0" fontId="0" fillId="0" borderId="0"/>
    <xf numFmtId="43" fontId="4" fillId="0" borderId="0" applyFont="0" applyFill="0" applyBorder="0" applyAlignment="0" applyProtection="0"/>
    <xf numFmtId="43" fontId="4" fillId="0" borderId="0" applyFont="0" applyFill="0" applyBorder="0" applyAlignment="0" applyProtection="0"/>
    <xf numFmtId="0" fontId="5" fillId="0" borderId="0"/>
    <xf numFmtId="0" fontId="5" fillId="0" borderId="0"/>
    <xf numFmtId="9" fontId="4" fillId="0" borderId="0" applyFont="0" applyFill="0" applyBorder="0" applyAlignment="0" applyProtection="0"/>
    <xf numFmtId="0" fontId="20" fillId="11" borderId="0" applyNumberFormat="0" applyBorder="0" applyAlignment="0" applyProtection="0"/>
    <xf numFmtId="0" fontId="4" fillId="0" borderId="0"/>
    <xf numFmtId="164" fontId="4" fillId="0" borderId="0" applyFont="0" applyFill="0" applyBorder="0" applyAlignment="0" applyProtection="0"/>
    <xf numFmtId="43" fontId="3" fillId="0" borderId="0" applyFont="0" applyFill="0" applyBorder="0" applyAlignment="0" applyProtection="0"/>
    <xf numFmtId="0" fontId="3" fillId="0" borderId="0"/>
    <xf numFmtId="0" fontId="61" fillId="0" borderId="0"/>
    <xf numFmtId="43" fontId="61" fillId="0" borderId="0" applyFon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28" fillId="0" borderId="0">
      <alignment vertical="top"/>
    </xf>
    <xf numFmtId="0" fontId="78" fillId="42"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7" borderId="0" applyNumberFormat="0" applyBorder="0" applyAlignment="0" applyProtection="0"/>
    <xf numFmtId="0" fontId="61" fillId="48" borderId="0" applyNumberFormat="0" applyBorder="0" applyAlignment="0" applyProtection="0"/>
    <xf numFmtId="0" fontId="61" fillId="42" borderId="0" applyNumberFormat="0" applyBorder="0" applyAlignment="0" applyProtection="0"/>
    <xf numFmtId="0" fontId="61" fillId="47" borderId="0" applyNumberFormat="0" applyBorder="0" applyAlignment="0" applyProtection="0"/>
    <xf numFmtId="0" fontId="61" fillId="43" borderId="0" applyNumberFormat="0" applyBorder="0" applyAlignment="0" applyProtection="0"/>
    <xf numFmtId="0" fontId="61" fillId="49"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5" borderId="0" applyNumberFormat="0" applyBorder="0" applyAlignment="0" applyProtection="0"/>
    <xf numFmtId="0" fontId="61" fillId="50"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78" fillId="51" borderId="0" applyNumberFormat="0" applyBorder="0" applyAlignment="0" applyProtection="0"/>
    <xf numFmtId="0" fontId="78" fillId="52" borderId="0" applyNumberFormat="0" applyBorder="0" applyAlignment="0" applyProtection="0"/>
    <xf numFmtId="0" fontId="78" fillId="53" borderId="0" applyNumberFormat="0" applyBorder="0" applyAlignment="0" applyProtection="0"/>
    <xf numFmtId="0" fontId="78" fillId="45" borderId="0" applyNumberFormat="0" applyBorder="0" applyAlignment="0" applyProtection="0"/>
    <xf numFmtId="0" fontId="78" fillId="51" borderId="0" applyNumberFormat="0" applyBorder="0" applyAlignment="0" applyProtection="0"/>
    <xf numFmtId="0" fontId="78" fillId="54" borderId="0" applyNumberFormat="0" applyBorder="0" applyAlignment="0" applyProtection="0"/>
    <xf numFmtId="0" fontId="61" fillId="48"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5" borderId="0" applyNumberFormat="0" applyBorder="0" applyAlignment="0" applyProtection="0"/>
    <xf numFmtId="0" fontId="61" fillId="53" borderId="0" applyNumberFormat="0" applyBorder="0" applyAlignment="0" applyProtection="0"/>
    <xf numFmtId="0" fontId="61" fillId="48" borderId="0" applyNumberFormat="0" applyBorder="0" applyAlignment="0" applyProtection="0"/>
    <xf numFmtId="0" fontId="61" fillId="45" borderId="0" applyNumberFormat="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47" borderId="0" applyNumberFormat="0" applyBorder="0" applyAlignment="0" applyProtection="0"/>
    <xf numFmtId="0" fontId="61" fillId="54" borderId="0" applyNumberFormat="0" applyBorder="0" applyAlignment="0" applyProtection="0"/>
    <xf numFmtId="0" fontId="79" fillId="56"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79" fillId="59" borderId="0" applyNumberFormat="0" applyBorder="0" applyAlignment="0" applyProtection="0"/>
    <xf numFmtId="0" fontId="80" fillId="50" borderId="0" applyNumberFormat="0" applyBorder="0" applyAlignment="0" applyProtection="0"/>
    <xf numFmtId="0" fontId="80" fillId="56"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5" borderId="0" applyNumberFormat="0" applyBorder="0" applyAlignment="0" applyProtection="0"/>
    <xf numFmtId="0" fontId="80" fillId="53" borderId="0" applyNumberFormat="0" applyBorder="0" applyAlignment="0" applyProtection="0"/>
    <xf numFmtId="0" fontId="80" fillId="48" borderId="0" applyNumberFormat="0" applyBorder="0" applyAlignment="0" applyProtection="0"/>
    <xf numFmtId="0" fontId="80" fillId="57" borderId="0" applyNumberFormat="0" applyBorder="0" applyAlignment="0" applyProtection="0"/>
    <xf numFmtId="0" fontId="80" fillId="50" borderId="0" applyNumberFormat="0" applyBorder="0" applyAlignment="0" applyProtection="0"/>
    <xf numFmtId="0" fontId="80" fillId="58" borderId="0" applyNumberFormat="0" applyBorder="0" applyAlignment="0" applyProtection="0"/>
    <xf numFmtId="0" fontId="80" fillId="47" borderId="0" applyNumberFormat="0" applyBorder="0" applyAlignment="0" applyProtection="0"/>
    <xf numFmtId="0" fontId="80" fillId="59" borderId="0" applyNumberFormat="0" applyBorder="0" applyAlignment="0" applyProtection="0"/>
    <xf numFmtId="0" fontId="80" fillId="50" borderId="0" applyNumberFormat="0" applyBorder="0" applyAlignment="0" applyProtection="0"/>
    <xf numFmtId="0" fontId="80" fillId="60" borderId="0" applyNumberFormat="0" applyBorder="0" applyAlignment="0" applyProtection="0"/>
    <xf numFmtId="0" fontId="80" fillId="55" borderId="0" applyNumberFormat="0" applyBorder="0" applyAlignment="0" applyProtection="0"/>
    <xf numFmtId="0" fontId="80" fillId="61" borderId="0" applyNumberFormat="0" applyBorder="0" applyAlignment="0" applyProtection="0"/>
    <xf numFmtId="0" fontId="80" fillId="55" borderId="0" applyNumberFormat="0" applyBorder="0" applyAlignment="0" applyProtection="0"/>
    <xf numFmtId="0" fontId="80" fillId="50" borderId="0" applyNumberFormat="0" applyBorder="0" applyAlignment="0" applyProtection="0"/>
    <xf numFmtId="0" fontId="80" fillId="62" borderId="0" applyNumberFormat="0" applyBorder="0" applyAlignment="0" applyProtection="0"/>
    <xf numFmtId="0" fontId="80" fillId="57" borderId="0" applyNumberFormat="0" applyBorder="0" applyAlignment="0" applyProtection="0"/>
    <xf numFmtId="0" fontId="80" fillId="50" borderId="0" applyNumberFormat="0" applyBorder="0" applyAlignment="0" applyProtection="0"/>
    <xf numFmtId="0" fontId="80" fillId="58" borderId="0" applyNumberFormat="0" applyBorder="0" applyAlignment="0" applyProtection="0"/>
    <xf numFmtId="0" fontId="80" fillId="54" borderId="0" applyNumberFormat="0" applyBorder="0" applyAlignment="0" applyProtection="0"/>
    <xf numFmtId="0" fontId="80" fillId="63" borderId="0" applyNumberFormat="0" applyBorder="0" applyAlignment="0" applyProtection="0"/>
    <xf numFmtId="0" fontId="81" fillId="43" borderId="0" applyNumberFormat="0" applyBorder="0" applyAlignment="0" applyProtection="0"/>
    <xf numFmtId="0" fontId="82" fillId="43" borderId="0" applyNumberFormat="0" applyBorder="0" applyAlignment="0" applyProtection="0"/>
    <xf numFmtId="0" fontId="83" fillId="47" borderId="134" applyNumberFormat="0" applyAlignment="0" applyProtection="0"/>
    <xf numFmtId="0" fontId="83" fillId="47" borderId="134" applyNumberFormat="0" applyAlignment="0" applyProtection="0"/>
    <xf numFmtId="0" fontId="83" fillId="47" borderId="134" applyNumberFormat="0" applyAlignment="0" applyProtection="0"/>
    <xf numFmtId="0" fontId="83" fillId="47" borderId="134" applyNumberFormat="0" applyAlignment="0" applyProtection="0"/>
    <xf numFmtId="0" fontId="84" fillId="64" borderId="135" applyNumberFormat="0" applyAlignment="0" applyProtection="0"/>
    <xf numFmtId="0" fontId="84" fillId="64" borderId="135" applyNumberFormat="0" applyAlignment="0" applyProtection="0"/>
    <xf numFmtId="0" fontId="84" fillId="64" borderId="135" applyNumberFormat="0" applyAlignment="0" applyProtection="0"/>
    <xf numFmtId="0" fontId="84" fillId="64" borderId="135" applyNumberFormat="0" applyAlignment="0" applyProtection="0"/>
    <xf numFmtId="0" fontId="85" fillId="65" borderId="134" applyNumberFormat="0" applyAlignment="0" applyProtection="0"/>
    <xf numFmtId="0" fontId="85" fillId="65" borderId="134" applyNumberFormat="0" applyAlignment="0" applyProtection="0"/>
    <xf numFmtId="0" fontId="85" fillId="65" borderId="134" applyNumberFormat="0" applyAlignment="0" applyProtection="0"/>
    <xf numFmtId="0" fontId="86" fillId="66" borderId="136" applyNumberFormat="0" applyAlignment="0" applyProtection="0"/>
    <xf numFmtId="0" fontId="86" fillId="67" borderId="137" applyNumberFormat="0" applyAlignment="0" applyProtection="0"/>
    <xf numFmtId="0" fontId="87" fillId="0" borderId="0" applyNumberFormat="0" applyFill="0" applyBorder="0" applyAlignment="0" applyProtection="0"/>
    <xf numFmtId="0" fontId="88" fillId="0" borderId="138" applyNumberFormat="0" applyFill="0" applyAlignment="0" applyProtection="0"/>
    <xf numFmtId="0" fontId="89" fillId="0" borderId="139" applyNumberFormat="0" applyFill="0" applyAlignment="0" applyProtection="0"/>
    <xf numFmtId="0" fontId="90" fillId="0" borderId="140" applyNumberFormat="0" applyFill="0" applyAlignment="0" applyProtection="0"/>
    <xf numFmtId="0" fontId="90" fillId="0" borderId="0" applyNumberFormat="0" applyFill="0" applyBorder="0" applyAlignment="0" applyProtection="0"/>
    <xf numFmtId="0" fontId="16" fillId="0" borderId="63">
      <alignment horizontal="left" wrapText="1"/>
    </xf>
    <xf numFmtId="0" fontId="16" fillId="0" borderId="63">
      <alignment horizontal="left" wrapText="1"/>
    </xf>
    <xf numFmtId="0" fontId="16" fillId="0" borderId="63">
      <alignment horizontal="left" wrapText="1"/>
    </xf>
    <xf numFmtId="43" fontId="2"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164" fontId="4"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1" fillId="0" borderId="0" applyFont="0" applyFill="0" applyBorder="0" applyAlignment="0" applyProtection="0"/>
    <xf numFmtId="43" fontId="4"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4" fontId="92" fillId="0" borderId="0" applyFont="0" applyFill="0" applyBorder="0" applyAlignment="0" applyProtection="0"/>
    <xf numFmtId="0" fontId="93" fillId="67" borderId="137" applyNumberFormat="0" applyAlignment="0" applyProtection="0"/>
    <xf numFmtId="0" fontId="94" fillId="0" borderId="0"/>
    <xf numFmtId="178" fontId="4" fillId="0" borderId="0" applyFont="0" applyFill="0" applyBorder="0" applyAlignment="0" applyProtection="0">
      <alignment horizontal="left" wrapText="1"/>
    </xf>
    <xf numFmtId="179" fontId="4" fillId="0" borderId="0" applyFont="0" applyFill="0" applyBorder="0" applyAlignment="0" applyProtection="0"/>
    <xf numFmtId="178" fontId="4" fillId="0" borderId="0" applyFont="0" applyFill="0" applyBorder="0" applyAlignment="0" applyProtection="0">
      <alignment horizontal="left" wrapText="1"/>
    </xf>
    <xf numFmtId="0" fontId="95"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44" borderId="0" applyNumberFormat="0" applyBorder="0" applyAlignment="0" applyProtection="0"/>
    <xf numFmtId="0" fontId="99" fillId="44" borderId="0" applyNumberFormat="0" applyBorder="0" applyAlignment="0" applyProtection="0"/>
    <xf numFmtId="0" fontId="100" fillId="0" borderId="141" applyNumberFormat="0" applyFill="0" applyAlignment="0" applyProtection="0"/>
    <xf numFmtId="0" fontId="101" fillId="0" borderId="138" applyNumberFormat="0" applyFill="0" applyAlignment="0" applyProtection="0"/>
    <xf numFmtId="0" fontId="102" fillId="0" borderId="141" applyNumberFormat="0" applyFill="0" applyAlignment="0" applyProtection="0"/>
    <xf numFmtId="0" fontId="103" fillId="0" borderId="139" applyNumberFormat="0" applyFill="0" applyAlignment="0" applyProtection="0"/>
    <xf numFmtId="0" fontId="104" fillId="0" borderId="142" applyNumberFormat="0" applyFill="0" applyAlignment="0" applyProtection="0"/>
    <xf numFmtId="0" fontId="104" fillId="0" borderId="142" applyNumberFormat="0" applyFill="0" applyAlignment="0" applyProtection="0"/>
    <xf numFmtId="0" fontId="104" fillId="0" borderId="142" applyNumberFormat="0" applyFill="0" applyAlignment="0" applyProtection="0"/>
    <xf numFmtId="0" fontId="104" fillId="0" borderId="142" applyNumberFormat="0" applyFill="0" applyAlignment="0" applyProtection="0"/>
    <xf numFmtId="0" fontId="104" fillId="0" borderId="142" applyNumberFormat="0" applyFill="0" applyAlignment="0" applyProtection="0"/>
    <xf numFmtId="0" fontId="104" fillId="0" borderId="142" applyNumberFormat="0" applyFill="0" applyAlignment="0" applyProtection="0"/>
    <xf numFmtId="0" fontId="105" fillId="0" borderId="140" applyNumberFormat="0" applyFill="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6" fillId="0" borderId="143" applyNumberFormat="0" applyFill="0" applyAlignment="0" applyProtection="0"/>
    <xf numFmtId="0" fontId="107" fillId="0" borderId="0" applyNumberFormat="0" applyFont="0" applyFill="0" applyBorder="0" applyAlignment="0" applyProtection="0">
      <alignment vertical="top"/>
      <protection locked="0"/>
    </xf>
    <xf numFmtId="0" fontId="108" fillId="47" borderId="135" applyNumberFormat="0" applyAlignment="0" applyProtection="0"/>
    <xf numFmtId="0" fontId="108" fillId="47" borderId="135" applyNumberFormat="0" applyAlignment="0" applyProtection="0"/>
    <xf numFmtId="0" fontId="108" fillId="47" borderId="135" applyNumberFormat="0" applyAlignment="0" applyProtection="0"/>
    <xf numFmtId="0" fontId="108" fillId="47" borderId="135" applyNumberFormat="0" applyAlignment="0" applyProtection="0"/>
    <xf numFmtId="0" fontId="109" fillId="47" borderId="134" applyNumberFormat="0" applyAlignment="0" applyProtection="0"/>
    <xf numFmtId="0" fontId="109" fillId="47" borderId="134" applyNumberFormat="0" applyAlignment="0" applyProtection="0"/>
    <xf numFmtId="0" fontId="109" fillId="47" borderId="134" applyNumberFormat="0" applyAlignment="0" applyProtection="0"/>
    <xf numFmtId="0" fontId="110" fillId="49" borderId="144" applyNumberFormat="0" applyFont="0" applyAlignment="0" applyProtection="0"/>
    <xf numFmtId="0" fontId="110" fillId="49" borderId="144" applyNumberFormat="0" applyFont="0" applyAlignment="0" applyProtection="0"/>
    <xf numFmtId="0" fontId="110" fillId="49" borderId="144" applyNumberFormat="0" applyFont="0" applyAlignment="0" applyProtection="0"/>
    <xf numFmtId="0" fontId="110" fillId="49" borderId="144" applyNumberFormat="0" applyFont="0" applyAlignment="0" applyProtection="0"/>
    <xf numFmtId="0" fontId="79" fillId="60" borderId="0" applyNumberFormat="0" applyBorder="0" applyAlignment="0" applyProtection="0"/>
    <xf numFmtId="0" fontId="79" fillId="61" borderId="0" applyNumberFormat="0" applyBorder="0" applyAlignment="0" applyProtection="0"/>
    <xf numFmtId="0" fontId="79" fillId="50"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79" fillId="63" borderId="0" applyNumberFormat="0" applyBorder="0" applyAlignment="0" applyProtection="0"/>
    <xf numFmtId="0" fontId="111" fillId="44" borderId="0" applyNumberFormat="0" applyBorder="0" applyAlignment="0" applyProtection="0"/>
    <xf numFmtId="0" fontId="112" fillId="65" borderId="145" applyNumberFormat="0" applyAlignment="0" applyProtection="0"/>
    <xf numFmtId="0" fontId="112" fillId="65" borderId="145" applyNumberFormat="0" applyAlignment="0" applyProtection="0"/>
    <xf numFmtId="0" fontId="112" fillId="65" borderId="145" applyNumberFormat="0" applyAlignment="0" applyProtection="0"/>
    <xf numFmtId="0" fontId="112" fillId="65" borderId="145" applyNumberFormat="0" applyAlignment="0" applyProtection="0"/>
    <xf numFmtId="0" fontId="113" fillId="0" borderId="146" applyNumberFormat="0" applyFill="0" applyAlignment="0" applyProtection="0"/>
    <xf numFmtId="0" fontId="114" fillId="0" borderId="143" applyNumberFormat="0" applyFill="0" applyAlignment="0" applyProtection="0"/>
    <xf numFmtId="0" fontId="115" fillId="0" borderId="0" applyNumberFormat="0" applyFill="0" applyBorder="0" applyAlignment="0" applyProtection="0"/>
    <xf numFmtId="0" fontId="116" fillId="68" borderId="0" applyNumberFormat="0" applyBorder="0" applyAlignment="0" applyProtection="0"/>
    <xf numFmtId="0" fontId="117" fillId="68" borderId="0" applyNumberFormat="0" applyBorder="0" applyAlignment="0" applyProtection="0"/>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8" fillId="0" borderId="0"/>
    <xf numFmtId="0" fontId="1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protection locked="0"/>
    </xf>
    <xf numFmtId="0" fontId="9" fillId="0" borderId="0">
      <protection locked="0"/>
    </xf>
    <xf numFmtId="0" fontId="91" fillId="0" borderId="0"/>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7" applyNumberFormat="0" applyFont="0" applyAlignment="0" applyProtection="0"/>
    <xf numFmtId="0" fontId="4" fillId="49" borderId="147"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7" applyNumberFormat="0" applyFont="0" applyAlignment="0" applyProtection="0"/>
    <xf numFmtId="0" fontId="4" fillId="49" borderId="147"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0" fontId="4" fillId="49" borderId="144" applyNumberFormat="0" applyFont="0" applyAlignment="0" applyProtection="0"/>
    <xf numFmtId="37" fontId="4" fillId="0" borderId="0"/>
    <xf numFmtId="0" fontId="120" fillId="0" borderId="148" applyNumberFormat="0" applyFill="0" applyAlignment="0" applyProtection="0"/>
    <xf numFmtId="0" fontId="120" fillId="0" borderId="148" applyNumberFormat="0" applyFill="0" applyAlignment="0" applyProtection="0"/>
    <xf numFmtId="0" fontId="120" fillId="0" borderId="148" applyNumberFormat="0" applyFill="0" applyAlignment="0" applyProtection="0"/>
    <xf numFmtId="0" fontId="120" fillId="0" borderId="148" applyNumberFormat="0" applyFill="0" applyAlignment="0" applyProtection="0"/>
    <xf numFmtId="0" fontId="121" fillId="64" borderId="149" applyNumberFormat="0" applyAlignment="0" applyProtection="0"/>
    <xf numFmtId="0" fontId="121" fillId="64" borderId="149" applyNumberFormat="0" applyAlignment="0" applyProtection="0"/>
    <xf numFmtId="0" fontId="121" fillId="64" borderId="149" applyNumberFormat="0" applyAlignment="0" applyProtection="0"/>
    <xf numFmtId="0" fontId="121" fillId="64" borderId="149" applyNumberFormat="0" applyAlignment="0" applyProtection="0"/>
    <xf numFmtId="0" fontId="122" fillId="65" borderId="145" applyNumberFormat="0" applyAlignment="0" applyProtection="0"/>
    <xf numFmtId="0" fontId="122" fillId="65" borderId="145" applyNumberFormat="0" applyAlignment="0" applyProtection="0"/>
    <xf numFmtId="0" fontId="122" fillId="65" borderId="145" applyNumberFormat="0" applyAlignment="0" applyProtection="0"/>
    <xf numFmtId="9" fontId="9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52"/>
    <xf numFmtId="0" fontId="4" fillId="0" borderId="0" applyNumberFormat="0" applyFont="0" applyBorder="0" applyAlignment="0"/>
    <xf numFmtId="0" fontId="10" fillId="69" borderId="0" applyNumberFormat="0" applyBorder="0">
      <alignment horizontal="right"/>
      <protection locked="0"/>
    </xf>
    <xf numFmtId="3" fontId="123" fillId="3" borderId="63" applyBorder="0"/>
    <xf numFmtId="0" fontId="4" fillId="70" borderId="0" applyBorder="0"/>
    <xf numFmtId="0" fontId="9" fillId="4" borderId="0" applyNumberFormat="0" applyFont="0" applyBorder="0" applyAlignment="0" applyProtection="0">
      <protection locked="0"/>
    </xf>
    <xf numFmtId="0" fontId="4" fillId="71" borderId="63" applyNumberFormat="0" applyFont="0" applyBorder="0" applyAlignment="0">
      <alignment horizontal="center" wrapText="1"/>
    </xf>
    <xf numFmtId="3" fontId="10" fillId="72" borderId="75" applyNumberFormat="0" applyBorder="0" applyAlignment="0">
      <alignment vertical="center"/>
      <protection locked="0"/>
    </xf>
    <xf numFmtId="0" fontId="4" fillId="71" borderId="0" applyNumberFormat="0" applyFont="0" applyFill="0" applyBorder="0" applyAlignment="0"/>
    <xf numFmtId="0" fontId="9" fillId="2" borderId="0" applyNumberFormat="0" applyFont="0" applyBorder="0" applyAlignment="0"/>
    <xf numFmtId="3" fontId="124" fillId="73" borderId="63" applyNumberFormat="0" applyBorder="0">
      <alignment horizontal="right" vertical="center" wrapText="1" indent="1"/>
    </xf>
    <xf numFmtId="0" fontId="57" fillId="0" borderId="0" applyNumberFormat="0" applyBorder="0" applyAlignment="0"/>
    <xf numFmtId="0" fontId="125" fillId="3" borderId="24" applyNumberFormat="0" applyFont="0" applyBorder="0" applyAlignment="0"/>
    <xf numFmtId="0" fontId="126" fillId="0" borderId="0" applyFill="0" applyBorder="0">
      <alignment horizontal="center" vertical="center"/>
    </xf>
    <xf numFmtId="0" fontId="127" fillId="43" borderId="0" applyNumberFormat="0" applyBorder="0" applyAlignment="0" applyProtection="0"/>
    <xf numFmtId="0" fontId="128" fillId="68" borderId="0" applyNumberFormat="0" applyBorder="0" applyAlignment="0" applyProtection="0"/>
    <xf numFmtId="0" fontId="4" fillId="0" borderId="0"/>
    <xf numFmtId="37" fontId="129" fillId="0" borderId="0"/>
    <xf numFmtId="0" fontId="4" fillId="0" borderId="0" applyNumberForma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0" fillId="65" borderId="134" applyNumberFormat="0" applyAlignment="0" applyProtection="0"/>
    <xf numFmtId="0" fontId="130" fillId="65" borderId="134" applyNumberFormat="0" applyAlignment="0" applyProtection="0"/>
    <xf numFmtId="0" fontId="130" fillId="65" borderId="134" applyNumberFormat="0" applyAlignment="0" applyProtection="0"/>
    <xf numFmtId="0" fontId="130" fillId="65" borderId="134" applyNumberFormat="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0" borderId="150" applyNumberFormat="0" applyFill="0" applyAlignment="0" applyProtection="0"/>
    <xf numFmtId="0" fontId="133" fillId="0" borderId="150" applyNumberFormat="0" applyFill="0" applyAlignment="0" applyProtection="0"/>
    <xf numFmtId="0" fontId="133" fillId="0" borderId="150" applyNumberFormat="0" applyFill="0" applyAlignment="0" applyProtection="0"/>
    <xf numFmtId="0" fontId="133" fillId="0" borderId="150" applyNumberFormat="0" applyFill="0" applyAlignment="0" applyProtection="0"/>
    <xf numFmtId="0" fontId="133" fillId="0" borderId="148" applyNumberFormat="0" applyFill="0" applyAlignment="0" applyProtection="0"/>
    <xf numFmtId="0" fontId="133" fillId="0" borderId="148" applyNumberFormat="0" applyFill="0" applyAlignment="0" applyProtection="0"/>
    <xf numFmtId="0" fontId="133" fillId="0" borderId="148" applyNumberFormat="0" applyFill="0" applyAlignment="0" applyProtection="0"/>
    <xf numFmtId="0" fontId="134" fillId="0" borderId="0"/>
    <xf numFmtId="0" fontId="135" fillId="0" borderId="0" applyNumberFormat="0" applyFill="0" applyBorder="0" applyAlignment="0" applyProtection="0"/>
    <xf numFmtId="0" fontId="81" fillId="0" borderId="0" applyNumberFormat="0" applyFill="0" applyBorder="0" applyAlignment="0" applyProtection="0"/>
    <xf numFmtId="0" fontId="1" fillId="0" borderId="0"/>
  </cellStyleXfs>
  <cellXfs count="1694">
    <xf numFmtId="0" fontId="0" fillId="0" borderId="0" xfId="0"/>
    <xf numFmtId="0" fontId="10" fillId="0" borderId="0" xfId="0" applyFont="1"/>
    <xf numFmtId="0" fontId="10" fillId="0" borderId="0" xfId="4" applyFont="1" applyFill="1"/>
    <xf numFmtId="3" fontId="10" fillId="0" borderId="0" xfId="0" applyNumberFormat="1" applyFont="1" applyFill="1"/>
    <xf numFmtId="37" fontId="10" fillId="0" borderId="0" xfId="4" applyNumberFormat="1" applyFont="1" applyFill="1"/>
    <xf numFmtId="37" fontId="9" fillId="0" borderId="0" xfId="4" applyNumberFormat="1" applyFont="1" applyFill="1"/>
    <xf numFmtId="37" fontId="10" fillId="0" borderId="0" xfId="4" applyNumberFormat="1" applyFont="1" applyFill="1" applyBorder="1" applyAlignment="1">
      <alignment horizontal="right"/>
    </xf>
    <xf numFmtId="37" fontId="10" fillId="0" borderId="0" xfId="4" applyNumberFormat="1" applyFont="1" applyFill="1" applyBorder="1"/>
    <xf numFmtId="37" fontId="11" fillId="0" borderId="0" xfId="4" applyNumberFormat="1" applyFont="1" applyFill="1"/>
    <xf numFmtId="0" fontId="15" fillId="0" borderId="0" xfId="0" applyFont="1"/>
    <xf numFmtId="0" fontId="10" fillId="0" borderId="0" xfId="0" applyFont="1" applyFill="1"/>
    <xf numFmtId="37" fontId="10" fillId="2" borderId="0" xfId="4" applyNumberFormat="1" applyFont="1" applyFill="1" applyBorder="1"/>
    <xf numFmtId="37" fontId="12" fillId="0" borderId="0" xfId="4" applyNumberFormat="1" applyFont="1" applyFill="1" applyAlignment="1">
      <alignment horizontal="right"/>
    </xf>
    <xf numFmtId="0" fontId="10" fillId="0" borderId="0" xfId="0" applyFont="1" applyFill="1" applyBorder="1"/>
    <xf numFmtId="37" fontId="10" fillId="2" borderId="0" xfId="4" applyNumberFormat="1" applyFont="1" applyFill="1" applyBorder="1" applyAlignment="1">
      <alignment horizontal="right"/>
    </xf>
    <xf numFmtId="0" fontId="11" fillId="0" borderId="0" xfId="0" applyFont="1"/>
    <xf numFmtId="0" fontId="8" fillId="0" borderId="0" xfId="0" applyFont="1"/>
    <xf numFmtId="37" fontId="11" fillId="2" borderId="24" xfId="4" applyNumberFormat="1" applyFont="1" applyFill="1" applyBorder="1"/>
    <xf numFmtId="37" fontId="10" fillId="2" borderId="25" xfId="4" applyNumberFormat="1" applyFont="1" applyFill="1" applyBorder="1"/>
    <xf numFmtId="37" fontId="10" fillId="2" borderId="26" xfId="4" applyNumberFormat="1" applyFont="1" applyFill="1" applyBorder="1"/>
    <xf numFmtId="37" fontId="18" fillId="2" borderId="20" xfId="4" applyNumberFormat="1" applyFont="1" applyFill="1" applyBorder="1"/>
    <xf numFmtId="37" fontId="10" fillId="2" borderId="22" xfId="4" applyNumberFormat="1" applyFont="1" applyFill="1" applyBorder="1"/>
    <xf numFmtId="37" fontId="10" fillId="2" borderId="20" xfId="4" applyNumberFormat="1" applyFont="1" applyFill="1" applyBorder="1"/>
    <xf numFmtId="165" fontId="10" fillId="2" borderId="0" xfId="4" applyNumberFormat="1" applyFont="1" applyFill="1" applyBorder="1" applyAlignment="1">
      <alignment horizontal="right"/>
    </xf>
    <xf numFmtId="37" fontId="10" fillId="2" borderId="21" xfId="4" applyNumberFormat="1" applyFont="1" applyFill="1" applyBorder="1"/>
    <xf numFmtId="37" fontId="10" fillId="2" borderId="27" xfId="4" applyNumberFormat="1" applyFont="1" applyFill="1" applyBorder="1"/>
    <xf numFmtId="37" fontId="11" fillId="2" borderId="20" xfId="4" applyNumberFormat="1" applyFont="1" applyFill="1" applyBorder="1"/>
    <xf numFmtId="0" fontId="11" fillId="0" borderId="24" xfId="0" applyFont="1" applyFill="1" applyBorder="1"/>
    <xf numFmtId="0" fontId="11" fillId="0" borderId="25" xfId="0" applyFont="1" applyFill="1" applyBorder="1"/>
    <xf numFmtId="0" fontId="11" fillId="0" borderId="25" xfId="0" applyFont="1" applyFill="1" applyBorder="1" applyAlignment="1">
      <alignment wrapText="1"/>
    </xf>
    <xf numFmtId="0" fontId="11" fillId="0" borderId="26" xfId="0" applyFont="1" applyFill="1" applyBorder="1"/>
    <xf numFmtId="0" fontId="11" fillId="0" borderId="0" xfId="0" applyFont="1" applyFill="1"/>
    <xf numFmtId="0" fontId="16" fillId="0" borderId="26" xfId="0" applyFont="1" applyFill="1" applyBorder="1"/>
    <xf numFmtId="37" fontId="11" fillId="2" borderId="0" xfId="4" applyNumberFormat="1" applyFont="1" applyFill="1" applyBorder="1"/>
    <xf numFmtId="165" fontId="11" fillId="2" borderId="0" xfId="4" applyNumberFormat="1" applyFont="1" applyFill="1" applyBorder="1" applyAlignment="1">
      <alignment horizontal="right"/>
    </xf>
    <xf numFmtId="165" fontId="11" fillId="2" borderId="27" xfId="4" applyNumberFormat="1" applyFont="1" applyFill="1" applyBorder="1" applyAlignment="1">
      <alignment horizontal="right"/>
    </xf>
    <xf numFmtId="37" fontId="11" fillId="2" borderId="22" xfId="4" applyNumberFormat="1" applyFont="1" applyFill="1" applyBorder="1"/>
    <xf numFmtId="37" fontId="11" fillId="2" borderId="27" xfId="4" applyNumberFormat="1" applyFont="1" applyFill="1" applyBorder="1"/>
    <xf numFmtId="37" fontId="11" fillId="2" borderId="23" xfId="4" applyNumberFormat="1" applyFont="1" applyFill="1" applyBorder="1"/>
    <xf numFmtId="37" fontId="10" fillId="2" borderId="20" xfId="4" applyNumberFormat="1" applyFont="1" applyFill="1" applyBorder="1" applyAlignment="1">
      <alignment horizontal="right"/>
    </xf>
    <xf numFmtId="37" fontId="10" fillId="2" borderId="22" xfId="4" applyNumberFormat="1" applyFont="1" applyFill="1" applyBorder="1" applyAlignment="1">
      <alignment horizontal="right"/>
    </xf>
    <xf numFmtId="0" fontId="19" fillId="0" borderId="0" xfId="0" applyFont="1" applyFill="1"/>
    <xf numFmtId="37" fontId="10" fillId="0" borderId="24" xfId="4" applyNumberFormat="1" applyFont="1" applyFill="1" applyBorder="1"/>
    <xf numFmtId="37" fontId="10" fillId="0" borderId="26" xfId="4" applyNumberFormat="1" applyFont="1" applyFill="1" applyBorder="1"/>
    <xf numFmtId="37" fontId="10" fillId="0" borderId="21" xfId="4" applyNumberFormat="1" applyFont="1" applyFill="1" applyBorder="1"/>
    <xf numFmtId="37" fontId="10" fillId="0" borderId="23" xfId="4" applyNumberFormat="1" applyFont="1" applyFill="1" applyBorder="1"/>
    <xf numFmtId="37" fontId="10" fillId="0" borderId="25" xfId="4" applyNumberFormat="1" applyFont="1" applyFill="1" applyBorder="1"/>
    <xf numFmtId="37" fontId="10" fillId="0" borderId="27" xfId="4" applyNumberFormat="1" applyFont="1" applyFill="1" applyBorder="1"/>
    <xf numFmtId="37" fontId="10" fillId="0" borderId="29" xfId="4" applyNumberFormat="1" applyFont="1" applyFill="1" applyBorder="1"/>
    <xf numFmtId="37" fontId="10" fillId="0" borderId="30" xfId="4" applyNumberFormat="1" applyFont="1" applyFill="1" applyBorder="1"/>
    <xf numFmtId="37" fontId="9" fillId="0" borderId="0" xfId="4" quotePrefix="1" applyNumberFormat="1" applyFont="1" applyFill="1"/>
    <xf numFmtId="37" fontId="10" fillId="0" borderId="20" xfId="4" applyNumberFormat="1" applyFont="1" applyFill="1" applyBorder="1"/>
    <xf numFmtId="37" fontId="10" fillId="0" borderId="22" xfId="4" applyNumberFormat="1" applyFont="1" applyFill="1" applyBorder="1"/>
    <xf numFmtId="0" fontId="0" fillId="0" borderId="0" xfId="0" applyAlignment="1">
      <alignment horizontal="right"/>
    </xf>
    <xf numFmtId="0" fontId="16" fillId="0" borderId="0" xfId="0" applyFont="1"/>
    <xf numFmtId="37" fontId="10" fillId="7" borderId="21" xfId="4" applyNumberFormat="1" applyFont="1" applyFill="1" applyBorder="1"/>
    <xf numFmtId="37" fontId="10" fillId="7" borderId="27" xfId="4" applyNumberFormat="1" applyFont="1" applyFill="1" applyBorder="1"/>
    <xf numFmtId="37" fontId="10" fillId="7" borderId="28" xfId="4" applyNumberFormat="1" applyFont="1" applyFill="1" applyBorder="1"/>
    <xf numFmtId="37" fontId="10" fillId="7" borderId="29" xfId="4" applyNumberFormat="1" applyFont="1" applyFill="1" applyBorder="1"/>
    <xf numFmtId="0" fontId="9" fillId="0" borderId="0" xfId="0" applyFont="1"/>
    <xf numFmtId="0" fontId="10" fillId="0" borderId="20" xfId="0" applyFont="1" applyFill="1" applyBorder="1"/>
    <xf numFmtId="0" fontId="10" fillId="0" borderId="0" xfId="4" applyFont="1" applyFill="1" applyBorder="1" applyAlignment="1">
      <alignment horizontal="left"/>
    </xf>
    <xf numFmtId="14" fontId="10" fillId="0" borderId="0" xfId="0" applyNumberFormat="1" applyFont="1" applyFill="1" applyBorder="1"/>
    <xf numFmtId="0" fontId="10" fillId="0" borderId="22" xfId="0" applyFont="1" applyFill="1" applyBorder="1"/>
    <xf numFmtId="0" fontId="10" fillId="0" borderId="0" xfId="0" applyFont="1" applyFill="1" applyBorder="1" applyAlignment="1">
      <alignment horizontal="left"/>
    </xf>
    <xf numFmtId="0" fontId="10" fillId="0" borderId="21" xfId="0" applyFont="1" applyFill="1" applyBorder="1"/>
    <xf numFmtId="0" fontId="10" fillId="0" borderId="27" xfId="0" applyFont="1" applyFill="1" applyBorder="1"/>
    <xf numFmtId="0" fontId="10" fillId="0" borderId="27" xfId="0" applyFont="1" applyFill="1" applyBorder="1" applyAlignment="1">
      <alignment horizontal="left"/>
    </xf>
    <xf numFmtId="14" fontId="10" fillId="0" borderId="27" xfId="0" applyNumberFormat="1" applyFont="1" applyFill="1" applyBorder="1"/>
    <xf numFmtId="0" fontId="10" fillId="0" borderId="23" xfId="0" applyFont="1" applyFill="1" applyBorder="1"/>
    <xf numFmtId="0" fontId="10" fillId="0" borderId="24" xfId="0" applyFont="1" applyFill="1" applyBorder="1"/>
    <xf numFmtId="0" fontId="10" fillId="0" borderId="25" xfId="0" applyFont="1" applyFill="1" applyBorder="1"/>
    <xf numFmtId="0" fontId="10" fillId="0" borderId="26" xfId="0" applyFont="1" applyFill="1" applyBorder="1"/>
    <xf numFmtId="0" fontId="11" fillId="8" borderId="0" xfId="0" applyFont="1" applyFill="1"/>
    <xf numFmtId="0" fontId="10" fillId="8" borderId="0" xfId="0" applyFont="1" applyFill="1"/>
    <xf numFmtId="0" fontId="15" fillId="8" borderId="0" xfId="0" applyFont="1" applyFill="1"/>
    <xf numFmtId="166" fontId="10" fillId="10" borderId="0" xfId="0" applyNumberFormat="1" applyFont="1" applyFill="1" applyBorder="1" applyAlignment="1">
      <alignment horizontal="right"/>
    </xf>
    <xf numFmtId="166" fontId="10" fillId="10" borderId="10" xfId="0" applyNumberFormat="1" applyFont="1" applyFill="1" applyBorder="1" applyAlignment="1">
      <alignment horizontal="right"/>
    </xf>
    <xf numFmtId="166" fontId="11" fillId="10" borderId="0" xfId="4" applyNumberFormat="1" applyFont="1" applyFill="1" applyBorder="1" applyAlignment="1">
      <alignment horizontal="right"/>
    </xf>
    <xf numFmtId="166" fontId="10" fillId="10" borderId="0" xfId="4" applyNumberFormat="1" applyFont="1" applyFill="1" applyBorder="1" applyAlignment="1">
      <alignment horizontal="right"/>
    </xf>
    <xf numFmtId="166" fontId="10" fillId="10" borderId="10" xfId="4" applyNumberFormat="1" applyFont="1" applyFill="1" applyBorder="1" applyAlignment="1">
      <alignment horizontal="right"/>
    </xf>
    <xf numFmtId="166" fontId="11" fillId="10" borderId="8" xfId="4" applyNumberFormat="1" applyFont="1" applyFill="1" applyBorder="1" applyAlignment="1">
      <alignment horizontal="right"/>
    </xf>
    <xf numFmtId="166" fontId="10" fillId="10" borderId="8" xfId="4" applyNumberFormat="1" applyFont="1" applyFill="1" applyBorder="1" applyAlignment="1">
      <alignment horizontal="right"/>
    </xf>
    <xf numFmtId="165" fontId="11" fillId="10" borderId="2" xfId="4" applyNumberFormat="1" applyFont="1" applyFill="1" applyBorder="1" applyAlignment="1">
      <alignment horizontal="right"/>
    </xf>
    <xf numFmtId="165" fontId="11" fillId="10" borderId="0" xfId="4" applyNumberFormat="1" applyFont="1" applyFill="1" applyBorder="1" applyAlignment="1">
      <alignment horizontal="right"/>
    </xf>
    <xf numFmtId="167" fontId="10" fillId="10" borderId="0" xfId="0" applyNumberFormat="1" applyFont="1" applyFill="1" applyBorder="1" applyAlignment="1">
      <alignment horizontal="right"/>
    </xf>
    <xf numFmtId="37" fontId="10" fillId="10" borderId="0" xfId="4" applyNumberFormat="1" applyFont="1" applyFill="1" applyBorder="1"/>
    <xf numFmtId="3" fontId="10" fillId="10" borderId="0" xfId="0" applyNumberFormat="1" applyFont="1" applyFill="1" applyBorder="1"/>
    <xf numFmtId="166" fontId="10" fillId="10" borderId="0" xfId="1" quotePrefix="1" applyNumberFormat="1" applyFont="1" applyFill="1" applyBorder="1" applyAlignment="1">
      <alignment horizontal="right"/>
    </xf>
    <xf numFmtId="166" fontId="10" fillId="10" borderId="0" xfId="1" applyNumberFormat="1" applyFont="1" applyFill="1" applyBorder="1" applyAlignment="1">
      <alignment horizontal="right"/>
    </xf>
    <xf numFmtId="166" fontId="10" fillId="10" borderId="10" xfId="1" applyNumberFormat="1" applyFont="1" applyFill="1" applyBorder="1" applyAlignment="1">
      <alignment horizontal="right"/>
    </xf>
    <xf numFmtId="0" fontId="10" fillId="0" borderId="50" xfId="0" applyFont="1" applyFill="1" applyBorder="1"/>
    <xf numFmtId="0" fontId="10" fillId="0" borderId="20" xfId="0" applyFont="1" applyFill="1" applyBorder="1" applyAlignment="1">
      <alignment horizontal="right"/>
    </xf>
    <xf numFmtId="37" fontId="10" fillId="12" borderId="0" xfId="4" applyNumberFormat="1" applyFont="1" applyFill="1" applyBorder="1"/>
    <xf numFmtId="37" fontId="11" fillId="12" borderId="25" xfId="4" applyNumberFormat="1" applyFont="1" applyFill="1" applyBorder="1"/>
    <xf numFmtId="165" fontId="10" fillId="12" borderId="0" xfId="4" applyNumberFormat="1" applyFont="1" applyFill="1" applyBorder="1" applyAlignment="1">
      <alignment horizontal="right"/>
    </xf>
    <xf numFmtId="37" fontId="10" fillId="5" borderId="0" xfId="4" applyNumberFormat="1" applyFont="1" applyFill="1" applyBorder="1"/>
    <xf numFmtId="37" fontId="10" fillId="5" borderId="0" xfId="4" applyNumberFormat="1" applyFont="1" applyFill="1" applyBorder="1" applyAlignment="1">
      <alignment horizontal="right"/>
    </xf>
    <xf numFmtId="37" fontId="10" fillId="5" borderId="50" xfId="4" applyNumberFormat="1" applyFont="1" applyFill="1" applyBorder="1" applyAlignment="1">
      <alignment horizontal="right"/>
    </xf>
    <xf numFmtId="37" fontId="10" fillId="5" borderId="50" xfId="4" applyNumberFormat="1" applyFont="1" applyFill="1" applyBorder="1"/>
    <xf numFmtId="37" fontId="10" fillId="5" borderId="54" xfId="4" applyNumberFormat="1" applyFont="1" applyFill="1" applyBorder="1"/>
    <xf numFmtId="37" fontId="10" fillId="5" borderId="52" xfId="4" applyNumberFormat="1" applyFont="1" applyFill="1" applyBorder="1"/>
    <xf numFmtId="37" fontId="10" fillId="5" borderId="53" xfId="4" applyNumberFormat="1" applyFont="1" applyFill="1" applyBorder="1"/>
    <xf numFmtId="0" fontId="4" fillId="13" borderId="0" xfId="7" applyFill="1"/>
    <xf numFmtId="0" fontId="4" fillId="13" borderId="0" xfId="7" applyFill="1" applyBorder="1"/>
    <xf numFmtId="0" fontId="4" fillId="0" borderId="0" xfId="0" applyFont="1"/>
    <xf numFmtId="0" fontId="10" fillId="0" borderId="60" xfId="0" applyFont="1" applyFill="1" applyBorder="1"/>
    <xf numFmtId="0" fontId="16" fillId="13" borderId="0" xfId="0" applyFont="1" applyFill="1" applyBorder="1"/>
    <xf numFmtId="0" fontId="4" fillId="13" borderId="0" xfId="0" applyFont="1" applyFill="1" applyBorder="1"/>
    <xf numFmtId="37" fontId="10" fillId="0" borderId="62" xfId="4" applyNumberFormat="1" applyFont="1" applyFill="1" applyBorder="1"/>
    <xf numFmtId="37" fontId="10" fillId="0" borderId="55" xfId="4" applyNumberFormat="1" applyFont="1" applyFill="1" applyBorder="1"/>
    <xf numFmtId="0" fontId="0" fillId="0" borderId="0" xfId="0" applyBorder="1"/>
    <xf numFmtId="0" fontId="4" fillId="8" borderId="0" xfId="0" applyFont="1" applyFill="1" applyBorder="1"/>
    <xf numFmtId="0" fontId="4" fillId="13" borderId="0" xfId="0" applyFont="1" applyFill="1"/>
    <xf numFmtId="0" fontId="22" fillId="0" borderId="64" xfId="0" applyFont="1" applyBorder="1"/>
    <xf numFmtId="0" fontId="0" fillId="0" borderId="65" xfId="0" applyBorder="1"/>
    <xf numFmtId="0" fontId="22" fillId="0" borderId="67" xfId="0" applyFont="1" applyBorder="1"/>
    <xf numFmtId="0" fontId="21" fillId="0" borderId="67" xfId="0" applyFont="1" applyBorder="1"/>
    <xf numFmtId="0" fontId="0" fillId="0" borderId="67" xfId="0" applyBorder="1"/>
    <xf numFmtId="0" fontId="0" fillId="0" borderId="70" xfId="0" applyBorder="1"/>
    <xf numFmtId="0" fontId="0" fillId="0" borderId="71" xfId="0" applyBorder="1"/>
    <xf numFmtId="0" fontId="0" fillId="0" borderId="66" xfId="0" applyBorder="1" applyAlignment="1">
      <alignment horizontal="center"/>
    </xf>
    <xf numFmtId="0" fontId="0" fillId="0" borderId="68" xfId="0" applyBorder="1" applyAlignment="1">
      <alignment horizontal="center"/>
    </xf>
    <xf numFmtId="0" fontId="0" fillId="0" borderId="57" xfId="0" applyBorder="1" applyAlignment="1">
      <alignment horizontal="center"/>
    </xf>
    <xf numFmtId="0" fontId="0" fillId="14" borderId="57" xfId="0" applyFill="1" applyBorder="1" applyAlignment="1">
      <alignment horizontal="center"/>
    </xf>
    <xf numFmtId="0" fontId="0" fillId="0" borderId="72" xfId="0" applyBorder="1" applyAlignment="1">
      <alignment horizontal="center"/>
    </xf>
    <xf numFmtId="0" fontId="0" fillId="0" borderId="0" xfId="0" applyAlignment="1">
      <alignment horizontal="center"/>
    </xf>
    <xf numFmtId="0" fontId="4" fillId="0" borderId="69" xfId="0" applyFont="1" applyBorder="1" applyAlignment="1">
      <alignment horizontal="center"/>
    </xf>
    <xf numFmtId="0" fontId="4" fillId="0" borderId="57" xfId="0" applyFont="1" applyBorder="1" applyAlignment="1">
      <alignment horizontal="center"/>
    </xf>
    <xf numFmtId="0" fontId="27" fillId="16" borderId="2" xfId="4" applyFont="1" applyFill="1" applyBorder="1" applyAlignment="1">
      <alignment horizontal="right"/>
    </xf>
    <xf numFmtId="0" fontId="28" fillId="16" borderId="2" xfId="4" applyFont="1" applyFill="1" applyBorder="1" applyAlignment="1">
      <alignment horizontal="left"/>
    </xf>
    <xf numFmtId="22" fontId="29" fillId="16" borderId="3" xfId="4" applyNumberFormat="1" applyFont="1" applyFill="1" applyBorder="1" applyAlignment="1">
      <alignment horizontal="right"/>
    </xf>
    <xf numFmtId="0" fontId="30" fillId="0" borderId="1" xfId="4" applyFont="1" applyFill="1" applyBorder="1"/>
    <xf numFmtId="0" fontId="27" fillId="0" borderId="2" xfId="4" applyFont="1" applyFill="1" applyBorder="1" applyAlignment="1">
      <alignment horizontal="right"/>
    </xf>
    <xf numFmtId="0" fontId="26" fillId="0" borderId="2" xfId="4" quotePrefix="1" applyFont="1" applyFill="1" applyBorder="1" applyAlignment="1">
      <alignment horizontal="right"/>
    </xf>
    <xf numFmtId="0" fontId="29" fillId="0" borderId="1" xfId="4" applyFont="1" applyFill="1" applyBorder="1"/>
    <xf numFmtId="165" fontId="27" fillId="0" borderId="2" xfId="5" applyNumberFormat="1" applyFont="1" applyFill="1" applyBorder="1" applyAlignment="1">
      <alignment horizontal="right"/>
    </xf>
    <xf numFmtId="165" fontId="26" fillId="0" borderId="2" xfId="0" applyNumberFormat="1" applyFont="1" applyFill="1" applyBorder="1" applyAlignment="1">
      <alignment horizontal="right"/>
    </xf>
    <xf numFmtId="165" fontId="26" fillId="0" borderId="3" xfId="0" applyNumberFormat="1" applyFont="1" applyFill="1" applyBorder="1" applyAlignment="1">
      <alignment horizontal="right"/>
    </xf>
    <xf numFmtId="37" fontId="26" fillId="0" borderId="2" xfId="4" applyNumberFormat="1" applyFont="1" applyFill="1" applyBorder="1"/>
    <xf numFmtId="37" fontId="26" fillId="0" borderId="3" xfId="4" applyNumberFormat="1" applyFont="1" applyFill="1" applyBorder="1"/>
    <xf numFmtId="0" fontId="26" fillId="0" borderId="4" xfId="4" applyFont="1" applyFill="1" applyBorder="1"/>
    <xf numFmtId="0" fontId="27" fillId="0" borderId="0" xfId="4" applyFont="1" applyFill="1" applyBorder="1" applyAlignment="1">
      <alignment horizontal="right"/>
    </xf>
    <xf numFmtId="166" fontId="26" fillId="0" borderId="0" xfId="0" applyNumberFormat="1" applyFont="1" applyFill="1" applyBorder="1" applyAlignment="1">
      <alignment horizontal="right"/>
    </xf>
    <xf numFmtId="166" fontId="26" fillId="0" borderId="11" xfId="0" applyNumberFormat="1" applyFont="1" applyFill="1" applyBorder="1" applyAlignment="1">
      <alignment horizontal="right"/>
    </xf>
    <xf numFmtId="0" fontId="26" fillId="0" borderId="9" xfId="4" applyFont="1" applyFill="1" applyBorder="1"/>
    <xf numFmtId="0" fontId="27" fillId="0" borderId="10" xfId="4" applyFont="1" applyFill="1" applyBorder="1" applyAlignment="1">
      <alignment horizontal="right"/>
    </xf>
    <xf numFmtId="166" fontId="26" fillId="0" borderId="10" xfId="0" applyNumberFormat="1" applyFont="1" applyFill="1" applyBorder="1" applyAlignment="1">
      <alignment horizontal="right"/>
    </xf>
    <xf numFmtId="166" fontId="26" fillId="0" borderId="16" xfId="0" applyNumberFormat="1" applyFont="1" applyFill="1" applyBorder="1" applyAlignment="1">
      <alignment horizontal="right"/>
    </xf>
    <xf numFmtId="37" fontId="29" fillId="0" borderId="4" xfId="4" applyNumberFormat="1" applyFont="1" applyFill="1" applyBorder="1"/>
    <xf numFmtId="37" fontId="27" fillId="0" borderId="0" xfId="4" applyNumberFormat="1" applyFont="1" applyFill="1" applyBorder="1" applyAlignment="1">
      <alignment horizontal="right"/>
    </xf>
    <xf numFmtId="166" fontId="29" fillId="0" borderId="0" xfId="4" applyNumberFormat="1" applyFont="1" applyFill="1" applyBorder="1" applyAlignment="1">
      <alignment horizontal="right"/>
    </xf>
    <xf numFmtId="166" fontId="29" fillId="0" borderId="11" xfId="4" applyNumberFormat="1" applyFont="1" applyFill="1" applyBorder="1" applyAlignment="1">
      <alignment horizontal="right"/>
    </xf>
    <xf numFmtId="3" fontId="26" fillId="0" borderId="4" xfId="0" applyNumberFormat="1" applyFont="1" applyFill="1" applyBorder="1"/>
    <xf numFmtId="3" fontId="27" fillId="0" borderId="0" xfId="0" applyNumberFormat="1" applyFont="1" applyFill="1" applyBorder="1" applyAlignment="1">
      <alignment horizontal="right"/>
    </xf>
    <xf numFmtId="3" fontId="26" fillId="0" borderId="9" xfId="0" applyNumberFormat="1" applyFont="1" applyFill="1" applyBorder="1"/>
    <xf numFmtId="3" fontId="27" fillId="0" borderId="10" xfId="0" applyNumberFormat="1" applyFont="1" applyFill="1" applyBorder="1" applyAlignment="1">
      <alignment horizontal="right"/>
    </xf>
    <xf numFmtId="3" fontId="29" fillId="0" borderId="4" xfId="0" applyNumberFormat="1" applyFont="1" applyFill="1" applyBorder="1"/>
    <xf numFmtId="0" fontId="26" fillId="0" borderId="4" xfId="0" applyFont="1" applyFill="1" applyBorder="1"/>
    <xf numFmtId="37" fontId="26" fillId="0" borderId="4" xfId="4" applyNumberFormat="1" applyFont="1" applyFill="1" applyBorder="1"/>
    <xf numFmtId="0" fontId="27" fillId="0" borderId="0" xfId="0" applyFont="1" applyFill="1" applyBorder="1" applyAlignment="1">
      <alignment horizontal="right"/>
    </xf>
    <xf numFmtId="37" fontId="26" fillId="0" borderId="9" xfId="4" applyNumberFormat="1" applyFont="1" applyFill="1" applyBorder="1"/>
    <xf numFmtId="37" fontId="27" fillId="0" borderId="10" xfId="4" applyNumberFormat="1" applyFont="1" applyFill="1" applyBorder="1" applyAlignment="1">
      <alignment horizontal="right"/>
    </xf>
    <xf numFmtId="166" fontId="26" fillId="0" borderId="0" xfId="4" applyNumberFormat="1" applyFont="1" applyFill="1" applyBorder="1" applyAlignment="1">
      <alignment horizontal="right"/>
    </xf>
    <xf numFmtId="166" fontId="26" fillId="0" borderId="11" xfId="4" applyNumberFormat="1" applyFont="1" applyFill="1" applyBorder="1" applyAlignment="1">
      <alignment horizontal="right"/>
    </xf>
    <xf numFmtId="3" fontId="26" fillId="0" borderId="9" xfId="3" applyNumberFormat="1" applyFont="1" applyFill="1" applyBorder="1"/>
    <xf numFmtId="3" fontId="27" fillId="0" borderId="10" xfId="3" applyNumberFormat="1" applyFont="1" applyFill="1" applyBorder="1" applyAlignment="1">
      <alignment horizontal="right"/>
    </xf>
    <xf numFmtId="37" fontId="29" fillId="0" borderId="7" xfId="4" applyNumberFormat="1" applyFont="1" applyFill="1" applyBorder="1"/>
    <xf numFmtId="166" fontId="29" fillId="0" borderId="8" xfId="4" applyNumberFormat="1" applyFont="1" applyFill="1" applyBorder="1" applyAlignment="1">
      <alignment horizontal="right"/>
    </xf>
    <xf numFmtId="166" fontId="29" fillId="0" borderId="13" xfId="4" applyNumberFormat="1" applyFont="1" applyFill="1" applyBorder="1" applyAlignment="1">
      <alignment horizontal="right"/>
    </xf>
    <xf numFmtId="37" fontId="29" fillId="0" borderId="4" xfId="4" applyNumberFormat="1" applyFont="1" applyFill="1" applyBorder="1" applyAlignment="1">
      <alignment horizontal="left"/>
    </xf>
    <xf numFmtId="37" fontId="29" fillId="0" borderId="1" xfId="4" applyNumberFormat="1" applyFont="1" applyFill="1" applyBorder="1" applyAlignment="1">
      <alignment horizontal="left"/>
    </xf>
    <xf numFmtId="37" fontId="27" fillId="0" borderId="2" xfId="4" applyNumberFormat="1" applyFont="1" applyFill="1" applyBorder="1" applyAlignment="1">
      <alignment horizontal="right"/>
    </xf>
    <xf numFmtId="165" fontId="29" fillId="0" borderId="2" xfId="4" applyNumberFormat="1" applyFont="1" applyFill="1" applyBorder="1" applyAlignment="1">
      <alignment horizontal="right"/>
    </xf>
    <xf numFmtId="165" fontId="29" fillId="0" borderId="3" xfId="4" applyNumberFormat="1" applyFont="1" applyFill="1" applyBorder="1" applyAlignment="1">
      <alignment horizontal="right"/>
    </xf>
    <xf numFmtId="165" fontId="29" fillId="0" borderId="0" xfId="4" applyNumberFormat="1" applyFont="1" applyFill="1" applyBorder="1" applyAlignment="1">
      <alignment horizontal="right"/>
    </xf>
    <xf numFmtId="165" fontId="29" fillId="0" borderId="47" xfId="4" applyNumberFormat="1" applyFont="1" applyFill="1" applyBorder="1" applyAlignment="1">
      <alignment horizontal="right"/>
    </xf>
    <xf numFmtId="37" fontId="26" fillId="0" borderId="4" xfId="4" applyNumberFormat="1" applyFont="1" applyFill="1" applyBorder="1" applyAlignment="1">
      <alignment horizontal="left"/>
    </xf>
    <xf numFmtId="37" fontId="26" fillId="0" borderId="48" xfId="4" applyNumberFormat="1" applyFont="1" applyFill="1" applyBorder="1" applyAlignment="1">
      <alignment horizontal="left"/>
    </xf>
    <xf numFmtId="37" fontId="27" fillId="0" borderId="51" xfId="4" applyNumberFormat="1" applyFont="1" applyFill="1" applyBorder="1" applyAlignment="1">
      <alignment horizontal="right"/>
    </xf>
    <xf numFmtId="37" fontId="26" fillId="0" borderId="0" xfId="4" applyNumberFormat="1" applyFont="1" applyFill="1" applyBorder="1"/>
    <xf numFmtId="37" fontId="26" fillId="0" borderId="11" xfId="4" applyNumberFormat="1" applyFont="1" applyFill="1" applyBorder="1"/>
    <xf numFmtId="37" fontId="27" fillId="0" borderId="0" xfId="4" quotePrefix="1" applyNumberFormat="1" applyFont="1" applyFill="1" applyBorder="1" applyAlignment="1">
      <alignment horizontal="right"/>
    </xf>
    <xf numFmtId="3" fontId="26" fillId="0" borderId="0" xfId="0" applyNumberFormat="1" applyFont="1" applyFill="1" applyBorder="1"/>
    <xf numFmtId="3" fontId="26" fillId="0" borderId="11" xfId="0" applyNumberFormat="1" applyFont="1" applyFill="1" applyBorder="1"/>
    <xf numFmtId="0" fontId="27" fillId="0" borderId="0" xfId="0" applyFont="1" applyBorder="1" applyAlignment="1">
      <alignment horizontal="right"/>
    </xf>
    <xf numFmtId="166" fontId="26" fillId="0" borderId="0" xfId="1" quotePrefix="1" applyNumberFormat="1" applyFont="1" applyFill="1" applyBorder="1" applyAlignment="1">
      <alignment horizontal="right"/>
    </xf>
    <xf numFmtId="166" fontId="26" fillId="0" borderId="11" xfId="1" quotePrefix="1" applyNumberFormat="1" applyFont="1" applyFill="1" applyBorder="1" applyAlignment="1">
      <alignment horizontal="right"/>
    </xf>
    <xf numFmtId="166" fontId="26" fillId="0" borderId="0" xfId="1" applyNumberFormat="1" applyFont="1" applyFill="1" applyBorder="1" applyAlignment="1">
      <alignment horizontal="right"/>
    </xf>
    <xf numFmtId="166" fontId="26" fillId="0" borderId="11" xfId="1" applyNumberFormat="1" applyFont="1" applyFill="1" applyBorder="1" applyAlignment="1">
      <alignment horizontal="right"/>
    </xf>
    <xf numFmtId="165" fontId="27" fillId="0" borderId="0" xfId="5" applyNumberFormat="1" applyFont="1" applyFill="1" applyBorder="1" applyAlignment="1">
      <alignment horizontal="right"/>
    </xf>
    <xf numFmtId="165" fontId="27" fillId="0" borderId="10" xfId="5" applyNumberFormat="1" applyFont="1" applyFill="1" applyBorder="1" applyAlignment="1">
      <alignment horizontal="right"/>
    </xf>
    <xf numFmtId="0" fontId="27" fillId="0" borderId="51" xfId="0" applyFont="1" applyFill="1" applyBorder="1" applyAlignment="1">
      <alignment horizontal="right"/>
    </xf>
    <xf numFmtId="37" fontId="26" fillId="0" borderId="0" xfId="4" applyNumberFormat="1" applyFont="1" applyFill="1"/>
    <xf numFmtId="37" fontId="27" fillId="0" borderId="0" xfId="4" applyNumberFormat="1" applyFont="1" applyFill="1" applyAlignment="1">
      <alignment horizontal="right"/>
    </xf>
    <xf numFmtId="3" fontId="26" fillId="0" borderId="0" xfId="0" applyNumberFormat="1" applyFont="1" applyFill="1"/>
    <xf numFmtId="37" fontId="26" fillId="13" borderId="0" xfId="4" applyNumberFormat="1" applyFont="1" applyFill="1"/>
    <xf numFmtId="37" fontId="27" fillId="13" borderId="0" xfId="4" applyNumberFormat="1" applyFont="1" applyFill="1" applyAlignment="1">
      <alignment horizontal="right"/>
    </xf>
    <xf numFmtId="22" fontId="26" fillId="16" borderId="2" xfId="4" applyNumberFormat="1" applyFont="1" applyFill="1" applyBorder="1"/>
    <xf numFmtId="37" fontId="26" fillId="16" borderId="2" xfId="4" applyNumberFormat="1" applyFont="1" applyFill="1" applyBorder="1"/>
    <xf numFmtId="37" fontId="29" fillId="16" borderId="3" xfId="4" applyNumberFormat="1" applyFont="1" applyFill="1" applyBorder="1" applyAlignment="1">
      <alignment horizontal="right"/>
    </xf>
    <xf numFmtId="37" fontId="26" fillId="16" borderId="4" xfId="4" applyNumberFormat="1" applyFont="1" applyFill="1" applyBorder="1"/>
    <xf numFmtId="37" fontId="26" fillId="16" borderId="0" xfId="4" applyNumberFormat="1" applyFont="1" applyFill="1" applyBorder="1"/>
    <xf numFmtId="0" fontId="30" fillId="0" borderId="4" xfId="4" applyFont="1" applyFill="1" applyBorder="1"/>
    <xf numFmtId="3" fontId="26" fillId="0" borderId="0" xfId="0" applyNumberFormat="1" applyFont="1" applyFill="1" applyBorder="1" applyAlignment="1">
      <alignment horizontal="right"/>
    </xf>
    <xf numFmtId="3" fontId="26" fillId="0" borderId="11" xfId="0" applyNumberFormat="1" applyFont="1" applyFill="1" applyBorder="1" applyAlignment="1">
      <alignment horizontal="right"/>
    </xf>
    <xf numFmtId="3" fontId="26" fillId="0" borderId="2" xfId="0" applyNumberFormat="1" applyFont="1" applyFill="1" applyBorder="1" applyAlignment="1">
      <alignment horizontal="right"/>
    </xf>
    <xf numFmtId="3" fontId="26" fillId="0" borderId="3" xfId="0" applyNumberFormat="1" applyFont="1" applyFill="1" applyBorder="1" applyAlignment="1">
      <alignment horizontal="right"/>
    </xf>
    <xf numFmtId="165" fontId="32" fillId="0" borderId="0" xfId="5" applyNumberFormat="1" applyFont="1" applyFill="1" applyBorder="1" applyAlignment="1">
      <alignment horizontal="right"/>
    </xf>
    <xf numFmtId="37" fontId="26" fillId="0" borderId="1" xfId="4" applyNumberFormat="1" applyFont="1" applyFill="1" applyBorder="1"/>
    <xf numFmtId="166" fontId="26" fillId="0" borderId="0" xfId="4" applyNumberFormat="1" applyFont="1" applyFill="1"/>
    <xf numFmtId="166" fontId="26" fillId="0" borderId="11" xfId="0" applyNumberFormat="1" applyFont="1" applyFill="1" applyBorder="1"/>
    <xf numFmtId="166" fontId="26" fillId="0" borderId="11" xfId="4" applyNumberFormat="1" applyFont="1" applyFill="1" applyBorder="1"/>
    <xf numFmtId="3" fontId="29" fillId="0" borderId="0" xfId="0" applyNumberFormat="1" applyFont="1" applyFill="1" applyBorder="1"/>
    <xf numFmtId="0" fontId="26" fillId="0" borderId="0" xfId="0" applyFont="1" applyFill="1"/>
    <xf numFmtId="0" fontId="26" fillId="0" borderId="0" xfId="0" applyFont="1" applyFill="1" applyBorder="1"/>
    <xf numFmtId="0" fontId="26" fillId="0" borderId="0" xfId="0" applyFont="1" applyFill="1" applyBorder="1" applyAlignment="1">
      <alignment horizontal="right"/>
    </xf>
    <xf numFmtId="1" fontId="26" fillId="0" borderId="0" xfId="0" applyNumberFormat="1" applyFont="1" applyFill="1" applyBorder="1" applyAlignment="1">
      <alignment horizontal="right"/>
    </xf>
    <xf numFmtId="0" fontId="26" fillId="0" borderId="0" xfId="0" applyFont="1" applyBorder="1"/>
    <xf numFmtId="0" fontId="26" fillId="0" borderId="0" xfId="0" applyFont="1"/>
    <xf numFmtId="37" fontId="26" fillId="0" borderId="0" xfId="4" quotePrefix="1" applyNumberFormat="1" applyFont="1" applyFill="1" applyBorder="1" applyAlignment="1">
      <alignment horizontal="left"/>
    </xf>
    <xf numFmtId="0" fontId="33" fillId="0" borderId="0" xfId="0" applyFont="1" applyFill="1"/>
    <xf numFmtId="0" fontId="34" fillId="0" borderId="0" xfId="0" applyFont="1"/>
    <xf numFmtId="0" fontId="33" fillId="0" borderId="0" xfId="0" applyFont="1"/>
    <xf numFmtId="0" fontId="23" fillId="0" borderId="0" xfId="4" applyFont="1" applyFill="1" applyBorder="1"/>
    <xf numFmtId="0" fontId="23" fillId="0" borderId="0" xfId="4" applyFont="1" applyFill="1" applyBorder="1" applyAlignment="1">
      <alignment horizontal="left"/>
    </xf>
    <xf numFmtId="22" fontId="29" fillId="0" borderId="0" xfId="4" applyNumberFormat="1" applyFont="1" applyFill="1" applyBorder="1" applyAlignment="1">
      <alignment horizontal="right"/>
    </xf>
    <xf numFmtId="37" fontId="27" fillId="16" borderId="51" xfId="4" applyNumberFormat="1" applyFont="1" applyFill="1" applyBorder="1" applyAlignment="1">
      <alignment horizontal="right"/>
    </xf>
    <xf numFmtId="37" fontId="26" fillId="16" borderId="51" xfId="4" applyNumberFormat="1" applyFont="1" applyFill="1" applyBorder="1"/>
    <xf numFmtId="0" fontId="30" fillId="0" borderId="5" xfId="4" applyFont="1" applyFill="1" applyBorder="1"/>
    <xf numFmtId="0" fontId="27" fillId="0" borderId="6" xfId="4" applyFont="1" applyFill="1" applyBorder="1" applyAlignment="1">
      <alignment horizontal="right"/>
    </xf>
    <xf numFmtId="37" fontId="26" fillId="0" borderId="6" xfId="4" applyNumberFormat="1" applyFont="1" applyFill="1" applyBorder="1"/>
    <xf numFmtId="0" fontId="26" fillId="0" borderId="6" xfId="4" applyFont="1" applyFill="1" applyBorder="1" applyAlignment="1">
      <alignment horizontal="right"/>
    </xf>
    <xf numFmtId="0" fontId="26" fillId="0" borderId="12" xfId="4" applyFont="1" applyFill="1" applyBorder="1" applyAlignment="1">
      <alignment horizontal="right"/>
    </xf>
    <xf numFmtId="1" fontId="26" fillId="0" borderId="6" xfId="0" quotePrefix="1" applyNumberFormat="1" applyFont="1" applyFill="1" applyBorder="1" applyAlignment="1">
      <alignment horizontal="right"/>
    </xf>
    <xf numFmtId="1" fontId="26" fillId="0" borderId="12" xfId="0" quotePrefix="1" applyNumberFormat="1" applyFont="1" applyFill="1" applyBorder="1" applyAlignment="1">
      <alignment horizontal="right"/>
    </xf>
    <xf numFmtId="0" fontId="29" fillId="0" borderId="4" xfId="4" applyFont="1" applyFill="1" applyBorder="1"/>
    <xf numFmtId="165" fontId="26" fillId="0" borderId="0" xfId="0" applyNumberFormat="1" applyFont="1" applyFill="1" applyBorder="1" applyAlignment="1">
      <alignment horizontal="right"/>
    </xf>
    <xf numFmtId="165" fontId="26" fillId="0" borderId="11" xfId="0" applyNumberFormat="1" applyFont="1" applyFill="1" applyBorder="1" applyAlignment="1">
      <alignment horizontal="right"/>
    </xf>
    <xf numFmtId="166" fontId="26" fillId="0" borderId="10" xfId="4" applyNumberFormat="1" applyFont="1" applyFill="1" applyBorder="1"/>
    <xf numFmtId="0" fontId="29" fillId="0" borderId="19" xfId="4" applyFont="1" applyFill="1" applyBorder="1"/>
    <xf numFmtId="0" fontId="27" fillId="0" borderId="17" xfId="4" applyFont="1" applyFill="1" applyBorder="1" applyAlignment="1">
      <alignment horizontal="right"/>
    </xf>
    <xf numFmtId="166" fontId="26" fillId="0" borderId="17" xfId="4" applyNumberFormat="1" applyFont="1" applyFill="1" applyBorder="1"/>
    <xf numFmtId="0" fontId="26" fillId="0" borderId="6" xfId="4" quotePrefix="1" applyFont="1" applyFill="1" applyBorder="1" applyAlignment="1">
      <alignment horizontal="right"/>
    </xf>
    <xf numFmtId="0" fontId="26" fillId="0" borderId="12" xfId="4" quotePrefix="1" applyFont="1" applyFill="1" applyBorder="1" applyAlignment="1">
      <alignment horizontal="right"/>
    </xf>
    <xf numFmtId="166" fontId="29" fillId="0" borderId="17" xfId="0" applyNumberFormat="1" applyFont="1" applyFill="1" applyBorder="1" applyAlignment="1">
      <alignment horizontal="right"/>
    </xf>
    <xf numFmtId="166" fontId="29" fillId="0" borderId="18" xfId="0" applyNumberFormat="1" applyFont="1" applyFill="1" applyBorder="1" applyAlignment="1">
      <alignment horizontal="right"/>
    </xf>
    <xf numFmtId="37" fontId="26" fillId="0" borderId="17" xfId="4" applyNumberFormat="1" applyFont="1" applyFill="1" applyBorder="1"/>
    <xf numFmtId="166" fontId="26" fillId="0" borderId="0" xfId="4" applyNumberFormat="1" applyFont="1" applyFill="1" applyBorder="1"/>
    <xf numFmtId="1" fontId="26" fillId="0" borderId="12" xfId="4" quotePrefix="1" applyNumberFormat="1" applyFont="1" applyFill="1" applyBorder="1" applyAlignment="1">
      <alignment horizontal="right"/>
    </xf>
    <xf numFmtId="3" fontId="29" fillId="0" borderId="19" xfId="0" applyNumberFormat="1" applyFont="1" applyFill="1" applyBorder="1"/>
    <xf numFmtId="3" fontId="27" fillId="0" borderId="17" xfId="0" applyNumberFormat="1" applyFont="1" applyFill="1" applyBorder="1" applyAlignment="1">
      <alignment horizontal="right"/>
    </xf>
    <xf numFmtId="166" fontId="29" fillId="0" borderId="17" xfId="4" applyNumberFormat="1" applyFont="1" applyFill="1" applyBorder="1" applyAlignment="1">
      <alignment horizontal="right"/>
    </xf>
    <xf numFmtId="166" fontId="29" fillId="0" borderId="18" xfId="4" applyNumberFormat="1" applyFont="1" applyFill="1" applyBorder="1" applyAlignment="1">
      <alignment horizontal="right"/>
    </xf>
    <xf numFmtId="165" fontId="26" fillId="0" borderId="0" xfId="4" applyNumberFormat="1" applyFont="1" applyFill="1" applyBorder="1" applyAlignment="1">
      <alignment horizontal="right"/>
    </xf>
    <xf numFmtId="166" fontId="26" fillId="0" borderId="16" xfId="4" applyNumberFormat="1" applyFont="1" applyFill="1" applyBorder="1" applyAlignment="1">
      <alignment horizontal="right"/>
    </xf>
    <xf numFmtId="0" fontId="26" fillId="0" borderId="4" xfId="4" applyFont="1" applyFill="1" applyBorder="1" applyAlignment="1">
      <alignment horizontal="left" indent="1"/>
    </xf>
    <xf numFmtId="165" fontId="29" fillId="0" borderId="17" xfId="4" applyNumberFormat="1" applyFont="1" applyFill="1" applyBorder="1" applyAlignment="1">
      <alignment horizontal="right"/>
    </xf>
    <xf numFmtId="3" fontId="26" fillId="13" borderId="9" xfId="0" applyNumberFormat="1" applyFont="1" applyFill="1" applyBorder="1"/>
    <xf numFmtId="0" fontId="23" fillId="16" borderId="2" xfId="4" applyFont="1" applyFill="1" applyBorder="1"/>
    <xf numFmtId="37" fontId="26" fillId="0" borderId="47" xfId="4" applyNumberFormat="1" applyFont="1" applyFill="1" applyBorder="1"/>
    <xf numFmtId="37" fontId="26" fillId="0" borderId="0" xfId="4" applyNumberFormat="1" applyFont="1" applyFill="1" applyBorder="1" applyAlignment="1">
      <alignment horizontal="right"/>
    </xf>
    <xf numFmtId="166" fontId="26" fillId="0" borderId="4" xfId="4" applyNumberFormat="1" applyFont="1" applyFill="1" applyBorder="1" applyAlignment="1">
      <alignment horizontal="right"/>
    </xf>
    <xf numFmtId="166" fontId="26" fillId="0" borderId="47" xfId="4" applyNumberFormat="1" applyFont="1" applyFill="1" applyBorder="1" applyAlignment="1">
      <alignment horizontal="right"/>
    </xf>
    <xf numFmtId="166" fontId="26" fillId="0" borderId="4" xfId="0" applyNumberFormat="1" applyFont="1" applyFill="1" applyBorder="1" applyAlignment="1">
      <alignment horizontal="right"/>
    </xf>
    <xf numFmtId="166" fontId="26" fillId="0" borderId="9" xfId="0" applyNumberFormat="1" applyFont="1" applyFill="1" applyBorder="1" applyAlignment="1">
      <alignment horizontal="right"/>
    </xf>
    <xf numFmtId="37" fontId="29" fillId="0" borderId="48" xfId="4" applyNumberFormat="1" applyFont="1" applyFill="1" applyBorder="1"/>
    <xf numFmtId="3" fontId="23" fillId="0" borderId="0" xfId="0" applyNumberFormat="1" applyFont="1" applyFill="1" applyBorder="1"/>
    <xf numFmtId="0" fontId="23" fillId="0" borderId="0" xfId="4" applyFont="1" applyFill="1" applyBorder="1" applyAlignment="1">
      <alignment horizontal="right"/>
    </xf>
    <xf numFmtId="37" fontId="29" fillId="0" borderId="0" xfId="4" applyNumberFormat="1" applyFont="1" applyFill="1" applyAlignment="1">
      <alignment horizontal="right"/>
    </xf>
    <xf numFmtId="37" fontId="28" fillId="0" borderId="0" xfId="4" applyNumberFormat="1" applyFont="1" applyFill="1"/>
    <xf numFmtId="0" fontId="26" fillId="16" borderId="1" xfId="4" applyFont="1" applyFill="1" applyBorder="1"/>
    <xf numFmtId="37" fontId="26" fillId="16" borderId="2" xfId="4" applyNumberFormat="1" applyFont="1" applyFill="1" applyBorder="1" applyAlignment="1">
      <alignment horizontal="right"/>
    </xf>
    <xf numFmtId="0" fontId="28" fillId="16" borderId="3" xfId="4" applyFont="1" applyFill="1" applyBorder="1" applyAlignment="1">
      <alignment horizontal="right"/>
    </xf>
    <xf numFmtId="0" fontId="26" fillId="16" borderId="4" xfId="4" applyFont="1" applyFill="1" applyBorder="1"/>
    <xf numFmtId="37" fontId="26" fillId="16" borderId="0" xfId="4" applyNumberFormat="1" applyFont="1" applyFill="1" applyBorder="1" applyAlignment="1">
      <alignment horizontal="right"/>
    </xf>
    <xf numFmtId="0" fontId="28" fillId="16" borderId="47" xfId="4" applyFont="1" applyFill="1" applyBorder="1" applyAlignment="1">
      <alignment horizontal="right"/>
    </xf>
    <xf numFmtId="37" fontId="28" fillId="16" borderId="4" xfId="4" applyNumberFormat="1" applyFont="1" applyFill="1" applyBorder="1" applyAlignment="1">
      <alignment horizontal="right"/>
    </xf>
    <xf numFmtId="37" fontId="28" fillId="16" borderId="0" xfId="4" applyNumberFormat="1" applyFont="1" applyFill="1" applyBorder="1" applyAlignment="1">
      <alignment horizontal="right"/>
    </xf>
    <xf numFmtId="37" fontId="26" fillId="16" borderId="47" xfId="4" applyNumberFormat="1" applyFont="1" applyFill="1" applyBorder="1" applyAlignment="1">
      <alignment horizontal="right"/>
    </xf>
    <xf numFmtId="37" fontId="28" fillId="16" borderId="48" xfId="4" applyNumberFormat="1" applyFont="1" applyFill="1" applyBorder="1" applyAlignment="1">
      <alignment horizontal="right"/>
    </xf>
    <xf numFmtId="37" fontId="28" fillId="16" borderId="51" xfId="4" applyNumberFormat="1" applyFont="1" applyFill="1" applyBorder="1" applyAlignment="1">
      <alignment horizontal="right"/>
    </xf>
    <xf numFmtId="37" fontId="26" fillId="16" borderId="51" xfId="4" applyNumberFormat="1" applyFont="1" applyFill="1" applyBorder="1" applyAlignment="1">
      <alignment horizontal="right"/>
    </xf>
    <xf numFmtId="37" fontId="29" fillId="16" borderId="51" xfId="4" quotePrefix="1" applyNumberFormat="1" applyFont="1" applyFill="1" applyBorder="1" applyAlignment="1">
      <alignment horizontal="left"/>
    </xf>
    <xf numFmtId="37" fontId="26" fillId="16" borderId="49" xfId="4" applyNumberFormat="1" applyFont="1" applyFill="1" applyBorder="1" applyAlignment="1">
      <alignment horizontal="right"/>
    </xf>
    <xf numFmtId="165" fontId="29" fillId="0" borderId="2" xfId="4" applyNumberFormat="1" applyFont="1" applyFill="1" applyBorder="1"/>
    <xf numFmtId="165" fontId="26" fillId="0" borderId="11" xfId="4" applyNumberFormat="1" applyFont="1" applyFill="1" applyBorder="1"/>
    <xf numFmtId="165" fontId="26" fillId="0" borderId="0" xfId="4" applyNumberFormat="1" applyFont="1" applyFill="1" applyBorder="1"/>
    <xf numFmtId="3" fontId="26" fillId="0" borderId="0" xfId="4" applyNumberFormat="1" applyFont="1" applyFill="1" applyBorder="1"/>
    <xf numFmtId="37" fontId="28" fillId="16" borderId="40" xfId="4" applyNumberFormat="1" applyFont="1" applyFill="1" applyBorder="1" applyAlignment="1">
      <alignment horizontal="right"/>
    </xf>
    <xf numFmtId="37" fontId="28" fillId="16" borderId="41" xfId="4" applyNumberFormat="1" applyFont="1" applyFill="1" applyBorder="1" applyAlignment="1">
      <alignment horizontal="right"/>
    </xf>
    <xf numFmtId="37" fontId="26" fillId="16" borderId="41" xfId="4" applyNumberFormat="1" applyFont="1" applyFill="1" applyBorder="1" applyAlignment="1">
      <alignment horizontal="right"/>
    </xf>
    <xf numFmtId="37" fontId="26" fillId="0" borderId="40" xfId="4" applyNumberFormat="1" applyFont="1" applyFill="1" applyBorder="1"/>
    <xf numFmtId="37" fontId="26" fillId="0" borderId="41" xfId="4" applyNumberFormat="1" applyFont="1" applyFill="1" applyBorder="1"/>
    <xf numFmtId="37" fontId="26" fillId="0" borderId="42" xfId="4" applyNumberFormat="1" applyFont="1" applyFill="1" applyBorder="1"/>
    <xf numFmtId="166" fontId="26" fillId="0" borderId="33" xfId="4" applyNumberFormat="1" applyFont="1" applyFill="1" applyBorder="1" applyAlignment="1">
      <alignment horizontal="right"/>
    </xf>
    <xf numFmtId="37" fontId="28" fillId="16" borderId="59" xfId="4" applyNumberFormat="1" applyFont="1" applyFill="1" applyBorder="1" applyAlignment="1">
      <alignment horizontal="right"/>
    </xf>
    <xf numFmtId="37" fontId="26" fillId="0" borderId="59" xfId="4" applyNumberFormat="1" applyFont="1" applyFill="1" applyBorder="1"/>
    <xf numFmtId="166" fontId="26" fillId="0" borderId="9" xfId="4" applyNumberFormat="1" applyFont="1" applyFill="1" applyBorder="1" applyAlignment="1">
      <alignment horizontal="right"/>
    </xf>
    <xf numFmtId="166" fontId="26" fillId="0" borderId="10" xfId="4" applyNumberFormat="1" applyFont="1" applyFill="1" applyBorder="1" applyAlignment="1">
      <alignment horizontal="right"/>
    </xf>
    <xf numFmtId="165" fontId="26" fillId="0" borderId="16" xfId="4" applyNumberFormat="1" applyFont="1" applyFill="1" applyBorder="1"/>
    <xf numFmtId="165" fontId="26" fillId="0" borderId="10" xfId="4" applyNumberFormat="1" applyFont="1" applyFill="1" applyBorder="1"/>
    <xf numFmtId="166" fontId="26" fillId="0" borderId="34" xfId="4" applyNumberFormat="1" applyFont="1" applyFill="1" applyBorder="1" applyAlignment="1">
      <alignment horizontal="right"/>
    </xf>
    <xf numFmtId="37" fontId="26" fillId="0" borderId="61" xfId="4" applyNumberFormat="1" applyFont="1" applyFill="1" applyBorder="1"/>
    <xf numFmtId="166" fontId="29" fillId="0" borderId="4" xfId="4" applyNumberFormat="1" applyFont="1" applyFill="1" applyBorder="1" applyAlignment="1">
      <alignment horizontal="right"/>
    </xf>
    <xf numFmtId="165" fontId="29" fillId="0" borderId="11" xfId="4" applyNumberFormat="1" applyFont="1" applyFill="1" applyBorder="1"/>
    <xf numFmtId="165" fontId="29" fillId="0" borderId="0" xfId="4" applyNumberFormat="1" applyFont="1" applyFill="1" applyBorder="1"/>
    <xf numFmtId="166" fontId="29" fillId="0" borderId="33" xfId="4" applyNumberFormat="1" applyFont="1" applyFill="1" applyBorder="1" applyAlignment="1">
      <alignment horizontal="right"/>
    </xf>
    <xf numFmtId="3" fontId="29" fillId="0" borderId="0" xfId="4" applyNumberFormat="1" applyFont="1" applyFill="1" applyBorder="1"/>
    <xf numFmtId="37" fontId="28" fillId="0" borderId="59" xfId="4" applyNumberFormat="1" applyFont="1" applyFill="1" applyBorder="1"/>
    <xf numFmtId="37" fontId="28" fillId="0" borderId="0" xfId="4" applyNumberFormat="1" applyFont="1" applyFill="1" applyBorder="1"/>
    <xf numFmtId="37" fontId="29" fillId="0" borderId="59" xfId="4" applyNumberFormat="1" applyFont="1" applyFill="1" applyBorder="1"/>
    <xf numFmtId="37" fontId="28" fillId="0" borderId="61" xfId="4" applyNumberFormat="1" applyFont="1" applyFill="1" applyBorder="1"/>
    <xf numFmtId="37" fontId="29" fillId="0" borderId="0" xfId="4" applyNumberFormat="1" applyFont="1" applyFill="1"/>
    <xf numFmtId="165" fontId="26" fillId="0" borderId="10" xfId="4" applyNumberFormat="1" applyFont="1" applyFill="1" applyBorder="1" applyAlignment="1">
      <alignment horizontal="right"/>
    </xf>
    <xf numFmtId="166" fontId="29" fillId="0" borderId="9" xfId="4" applyNumberFormat="1" applyFont="1" applyFill="1" applyBorder="1" applyAlignment="1">
      <alignment horizontal="right"/>
    </xf>
    <xf numFmtId="166" fontId="29" fillId="0" borderId="10" xfId="4" applyNumberFormat="1" applyFont="1" applyFill="1" applyBorder="1" applyAlignment="1">
      <alignment horizontal="right"/>
    </xf>
    <xf numFmtId="165" fontId="29" fillId="0" borderId="16" xfId="4" applyNumberFormat="1" applyFont="1" applyFill="1" applyBorder="1"/>
    <xf numFmtId="165" fontId="29" fillId="0" borderId="10" xfId="4" applyNumberFormat="1" applyFont="1" applyFill="1" applyBorder="1" applyAlignment="1">
      <alignment horizontal="right"/>
    </xf>
    <xf numFmtId="165" fontId="29" fillId="0" borderId="10" xfId="4" applyNumberFormat="1" applyFont="1" applyFill="1" applyBorder="1"/>
    <xf numFmtId="166" fontId="29" fillId="0" borderId="10" xfId="0" applyNumberFormat="1" applyFont="1" applyFill="1" applyBorder="1" applyAlignment="1">
      <alignment horizontal="right"/>
    </xf>
    <xf numFmtId="166" fontId="29" fillId="0" borderId="34" xfId="4" applyNumberFormat="1" applyFont="1" applyFill="1" applyBorder="1" applyAlignment="1">
      <alignment horizontal="right"/>
    </xf>
    <xf numFmtId="166" fontId="29" fillId="0" borderId="7" xfId="4" applyNumberFormat="1" applyFont="1" applyFill="1" applyBorder="1" applyAlignment="1">
      <alignment horizontal="right"/>
    </xf>
    <xf numFmtId="165" fontId="29" fillId="0" borderId="13" xfId="4" applyNumberFormat="1" applyFont="1" applyFill="1" applyBorder="1"/>
    <xf numFmtId="165" fontId="26" fillId="0" borderId="8" xfId="4" applyNumberFormat="1" applyFont="1" applyFill="1" applyBorder="1" applyAlignment="1">
      <alignment horizontal="right"/>
    </xf>
    <xf numFmtId="165" fontId="29" fillId="0" borderId="8" xfId="4" applyNumberFormat="1" applyFont="1" applyFill="1" applyBorder="1"/>
    <xf numFmtId="166" fontId="29" fillId="0" borderId="15" xfId="4" applyNumberFormat="1" applyFont="1" applyFill="1" applyBorder="1" applyAlignment="1">
      <alignment horizontal="right"/>
    </xf>
    <xf numFmtId="37" fontId="28" fillId="0" borderId="54" xfId="4" applyNumberFormat="1" applyFont="1" applyFill="1" applyBorder="1"/>
    <xf numFmtId="37" fontId="28" fillId="0" borderId="52" xfId="4" applyNumberFormat="1" applyFont="1" applyFill="1" applyBorder="1"/>
    <xf numFmtId="37" fontId="26" fillId="0" borderId="54" xfId="4" applyNumberFormat="1" applyFont="1" applyFill="1" applyBorder="1"/>
    <xf numFmtId="37" fontId="28" fillId="0" borderId="53" xfId="4" applyNumberFormat="1" applyFont="1" applyFill="1" applyBorder="1"/>
    <xf numFmtId="166" fontId="26" fillId="0" borderId="4" xfId="4" applyNumberFormat="1" applyFont="1" applyFill="1" applyBorder="1"/>
    <xf numFmtId="165" fontId="26" fillId="0" borderId="3" xfId="4" applyNumberFormat="1" applyFont="1" applyFill="1" applyBorder="1"/>
    <xf numFmtId="166" fontId="29" fillId="0" borderId="19" xfId="4" applyNumberFormat="1" applyFont="1" applyFill="1" applyBorder="1"/>
    <xf numFmtId="166" fontId="29" fillId="0" borderId="17" xfId="4" applyNumberFormat="1" applyFont="1" applyFill="1" applyBorder="1"/>
    <xf numFmtId="165" fontId="26" fillId="0" borderId="18" xfId="4" applyNumberFormat="1" applyFont="1" applyFill="1" applyBorder="1"/>
    <xf numFmtId="165" fontId="26" fillId="0" borderId="17" xfId="4" applyNumberFormat="1" applyFont="1" applyFill="1" applyBorder="1" applyAlignment="1">
      <alignment horizontal="right"/>
    </xf>
    <xf numFmtId="165" fontId="29" fillId="0" borderId="17" xfId="4" applyNumberFormat="1" applyFont="1" applyFill="1" applyBorder="1"/>
    <xf numFmtId="166" fontId="29" fillId="0" borderId="35" xfId="4" applyNumberFormat="1" applyFont="1" applyFill="1" applyBorder="1" applyAlignment="1">
      <alignment horizontal="right"/>
    </xf>
    <xf numFmtId="166" fontId="26" fillId="13" borderId="4" xfId="4" applyNumberFormat="1" applyFont="1" applyFill="1" applyBorder="1"/>
    <xf numFmtId="166" fontId="26" fillId="13" borderId="0" xfId="4" applyNumberFormat="1" applyFont="1" applyFill="1" applyBorder="1"/>
    <xf numFmtId="0" fontId="28" fillId="0" borderId="0" xfId="0" applyFont="1" applyFill="1" applyBorder="1"/>
    <xf numFmtId="165" fontId="36" fillId="0" borderId="0" xfId="4" applyNumberFormat="1" applyFont="1" applyFill="1" applyBorder="1"/>
    <xf numFmtId="165" fontId="28" fillId="0" borderId="0" xfId="4" applyNumberFormat="1" applyFont="1" applyFill="1" applyBorder="1"/>
    <xf numFmtId="165" fontId="28" fillId="0" borderId="0" xfId="4" applyNumberFormat="1" applyFont="1" applyFill="1" applyBorder="1" applyAlignment="1">
      <alignment horizontal="right"/>
    </xf>
    <xf numFmtId="165" fontId="36" fillId="0" borderId="0" xfId="4" applyNumberFormat="1" applyFont="1" applyFill="1" applyBorder="1" applyAlignment="1">
      <alignment horizontal="right"/>
    </xf>
    <xf numFmtId="3" fontId="28" fillId="0" borderId="0" xfId="4" applyNumberFormat="1" applyFont="1" applyFill="1" applyBorder="1"/>
    <xf numFmtId="3" fontId="26" fillId="0" borderId="0" xfId="4" applyNumberFormat="1" applyFont="1" applyFill="1" applyBorder="1" applyAlignment="1">
      <alignment horizontal="right"/>
    </xf>
    <xf numFmtId="3" fontId="23" fillId="0" borderId="51" xfId="0" applyNumberFormat="1" applyFont="1" applyFill="1" applyBorder="1"/>
    <xf numFmtId="0" fontId="23" fillId="0" borderId="51" xfId="4" applyFont="1" applyFill="1" applyBorder="1" applyAlignment="1">
      <alignment horizontal="left"/>
    </xf>
    <xf numFmtId="3" fontId="26" fillId="0" borderId="51" xfId="0" applyNumberFormat="1" applyFont="1" applyFill="1" applyBorder="1"/>
    <xf numFmtId="22" fontId="29" fillId="0" borderId="51" xfId="4" applyNumberFormat="1" applyFont="1" applyFill="1" applyBorder="1" applyAlignment="1">
      <alignment horizontal="right"/>
    </xf>
    <xf numFmtId="3" fontId="36" fillId="5" borderId="0" xfId="0" applyNumberFormat="1" applyFont="1" applyFill="1"/>
    <xf numFmtId="3" fontId="28" fillId="5" borderId="0" xfId="0" applyNumberFormat="1" applyFont="1" applyFill="1"/>
    <xf numFmtId="3" fontId="26" fillId="5" borderId="0" xfId="0" applyNumberFormat="1" applyFont="1" applyFill="1"/>
    <xf numFmtId="3" fontId="30" fillId="16" borderId="7" xfId="0" applyNumberFormat="1" applyFont="1" applyFill="1" applyBorder="1"/>
    <xf numFmtId="3" fontId="28" fillId="16" borderId="0" xfId="0" applyNumberFormat="1" applyFont="1" applyFill="1" applyBorder="1" applyAlignment="1">
      <alignment horizontal="right" wrapText="1"/>
    </xf>
    <xf numFmtId="3" fontId="28" fillId="16" borderId="12" xfId="0" applyNumberFormat="1" applyFont="1" applyFill="1" applyBorder="1" applyAlignment="1">
      <alignment horizontal="right" wrapText="1"/>
    </xf>
    <xf numFmtId="3" fontId="28" fillId="6" borderId="0" xfId="0" applyNumberFormat="1" applyFont="1" applyFill="1"/>
    <xf numFmtId="0" fontId="28" fillId="6" borderId="0" xfId="4" quotePrefix="1" applyFont="1" applyFill="1" applyBorder="1" applyAlignment="1">
      <alignment horizontal="right"/>
    </xf>
    <xf numFmtId="3" fontId="28" fillId="0" borderId="0" xfId="0" applyNumberFormat="1" applyFont="1" applyFill="1"/>
    <xf numFmtId="0" fontId="37" fillId="0" borderId="14" xfId="4" applyFont="1" applyFill="1" applyBorder="1"/>
    <xf numFmtId="0" fontId="26" fillId="0" borderId="1" xfId="4" quotePrefix="1" applyFont="1" applyFill="1" applyBorder="1" applyAlignment="1">
      <alignment horizontal="right"/>
    </xf>
    <xf numFmtId="0" fontId="26" fillId="0" borderId="3" xfId="4" quotePrefix="1" applyFont="1" applyFill="1" applyBorder="1" applyAlignment="1">
      <alignment horizontal="right"/>
    </xf>
    <xf numFmtId="166" fontId="29" fillId="0" borderId="40" xfId="0" quotePrefix="1" applyNumberFormat="1" applyFont="1" applyFill="1" applyBorder="1" applyAlignment="1">
      <alignment horizontal="left"/>
    </xf>
    <xf numFmtId="166" fontId="26" fillId="0" borderId="41" xfId="0" quotePrefix="1" applyNumberFormat="1" applyFont="1" applyFill="1" applyBorder="1" applyAlignment="1">
      <alignment horizontal="left"/>
    </xf>
    <xf numFmtId="3" fontId="26" fillId="0" borderId="41" xfId="0" quotePrefix="1" applyNumberFormat="1" applyFont="1" applyFill="1" applyBorder="1"/>
    <xf numFmtId="3" fontId="26" fillId="0" borderId="41" xfId="0" applyNumberFormat="1" applyFont="1" applyFill="1" applyBorder="1"/>
    <xf numFmtId="3" fontId="26" fillId="0" borderId="41" xfId="0" applyNumberFormat="1" applyFont="1" applyFill="1" applyBorder="1" applyAlignment="1">
      <alignment horizontal="right"/>
    </xf>
    <xf numFmtId="3" fontId="26" fillId="0" borderId="42" xfId="0" applyNumberFormat="1" applyFont="1" applyFill="1" applyBorder="1"/>
    <xf numFmtId="165" fontId="26" fillId="0" borderId="4" xfId="0" applyNumberFormat="1" applyFont="1" applyFill="1" applyBorder="1" applyAlignment="1">
      <alignment horizontal="right"/>
    </xf>
    <xf numFmtId="3" fontId="29" fillId="0" borderId="20" xfId="0" applyNumberFormat="1" applyFont="1" applyFill="1" applyBorder="1"/>
    <xf numFmtId="165" fontId="29" fillId="0" borderId="4" xfId="0" applyNumberFormat="1" applyFont="1" applyFill="1" applyBorder="1" applyAlignment="1">
      <alignment horizontal="right"/>
    </xf>
    <xf numFmtId="165" fontId="29" fillId="0" borderId="0" xfId="0" applyNumberFormat="1" applyFont="1" applyFill="1" applyBorder="1" applyAlignment="1">
      <alignment horizontal="right"/>
    </xf>
    <xf numFmtId="165" fontId="29" fillId="0" borderId="11" xfId="0" applyNumberFormat="1" applyFont="1" applyFill="1" applyBorder="1" applyAlignment="1">
      <alignment horizontal="right"/>
    </xf>
    <xf numFmtId="0" fontId="29" fillId="0" borderId="0" xfId="4" applyFont="1" applyFill="1"/>
    <xf numFmtId="3" fontId="28" fillId="0" borderId="20" xfId="0" applyNumberFormat="1" applyFont="1" applyFill="1" applyBorder="1" applyAlignment="1">
      <alignment horizontal="right"/>
    </xf>
    <xf numFmtId="3" fontId="28" fillId="0" borderId="0" xfId="0" applyNumberFormat="1" applyFont="1" applyFill="1" applyBorder="1" applyAlignment="1">
      <alignment horizontal="right"/>
    </xf>
    <xf numFmtId="166" fontId="29" fillId="0" borderId="4" xfId="0" applyNumberFormat="1" applyFont="1" applyFill="1" applyBorder="1" applyAlignment="1">
      <alignment horizontal="right"/>
    </xf>
    <xf numFmtId="166" fontId="29" fillId="0" borderId="0" xfId="0" applyNumberFormat="1" applyFont="1" applyFill="1" applyBorder="1" applyAlignment="1">
      <alignment horizontal="right"/>
    </xf>
    <xf numFmtId="166" fontId="29" fillId="0" borderId="11" xfId="0" applyNumberFormat="1" applyFont="1" applyFill="1" applyBorder="1" applyAlignment="1">
      <alignment horizontal="right"/>
    </xf>
    <xf numFmtId="166" fontId="29" fillId="0" borderId="20" xfId="0" applyNumberFormat="1" applyFont="1" applyFill="1" applyBorder="1" applyAlignment="1">
      <alignment horizontal="right"/>
    </xf>
    <xf numFmtId="3" fontId="29" fillId="0" borderId="0" xfId="0" applyNumberFormat="1" applyFont="1" applyFill="1"/>
    <xf numFmtId="0" fontId="26" fillId="0" borderId="0" xfId="4" applyFont="1" applyFill="1"/>
    <xf numFmtId="3" fontId="26" fillId="0" borderId="4" xfId="3" applyNumberFormat="1" applyFont="1" applyFill="1" applyBorder="1"/>
    <xf numFmtId="166" fontId="29" fillId="0" borderId="19" xfId="0" applyNumberFormat="1" applyFont="1" applyFill="1" applyBorder="1" applyAlignment="1">
      <alignment horizontal="right"/>
    </xf>
    <xf numFmtId="37" fontId="30" fillId="0" borderId="1" xfId="4" applyNumberFormat="1" applyFont="1" applyFill="1" applyBorder="1"/>
    <xf numFmtId="166" fontId="30" fillId="0" borderId="1" xfId="0" applyNumberFormat="1" applyFont="1" applyFill="1" applyBorder="1" applyAlignment="1">
      <alignment horizontal="right"/>
    </xf>
    <xf numFmtId="166" fontId="30" fillId="0" borderId="2" xfId="0" applyNumberFormat="1" applyFont="1" applyFill="1" applyBorder="1" applyAlignment="1">
      <alignment horizontal="right"/>
    </xf>
    <xf numFmtId="166" fontId="30" fillId="0" borderId="3" xfId="0" applyNumberFormat="1" applyFont="1" applyFill="1" applyBorder="1" applyAlignment="1">
      <alignment horizontal="right"/>
    </xf>
    <xf numFmtId="3" fontId="28" fillId="0" borderId="4" xfId="0" applyNumberFormat="1" applyFont="1" applyFill="1" applyBorder="1"/>
    <xf numFmtId="166" fontId="26" fillId="0" borderId="4" xfId="0" applyNumberFormat="1" applyFont="1" applyFill="1" applyBorder="1"/>
    <xf numFmtId="166" fontId="26" fillId="0" borderId="0" xfId="0" applyNumberFormat="1" applyFont="1" applyFill="1" applyBorder="1"/>
    <xf numFmtId="3" fontId="26" fillId="0" borderId="20" xfId="0" applyNumberFormat="1" applyFont="1" applyFill="1" applyBorder="1"/>
    <xf numFmtId="166" fontId="29" fillId="0" borderId="19" xfId="0" applyNumberFormat="1" applyFont="1" applyFill="1" applyBorder="1"/>
    <xf numFmtId="166" fontId="29" fillId="0" borderId="17" xfId="0" applyNumberFormat="1" applyFont="1" applyFill="1" applyBorder="1"/>
    <xf numFmtId="166" fontId="29" fillId="0" borderId="18" xfId="0" applyNumberFormat="1" applyFont="1" applyFill="1" applyBorder="1"/>
    <xf numFmtId="3" fontId="30" fillId="0" borderId="31" xfId="0" applyNumberFormat="1" applyFont="1" applyFill="1" applyBorder="1"/>
    <xf numFmtId="166" fontId="30" fillId="0" borderId="5" xfId="0" applyNumberFormat="1" applyFont="1" applyFill="1" applyBorder="1" applyAlignment="1">
      <alignment horizontal="right"/>
    </xf>
    <xf numFmtId="166" fontId="30" fillId="0" borderId="6" xfId="0" applyNumberFormat="1" applyFont="1" applyFill="1" applyBorder="1" applyAlignment="1">
      <alignment horizontal="right"/>
    </xf>
    <xf numFmtId="166" fontId="30" fillId="0" borderId="12" xfId="0" applyNumberFormat="1" applyFont="1" applyFill="1" applyBorder="1" applyAlignment="1">
      <alignment horizontal="right"/>
    </xf>
    <xf numFmtId="166" fontId="29" fillId="0" borderId="54" xfId="0" applyNumberFormat="1" applyFont="1" applyFill="1" applyBorder="1" applyAlignment="1">
      <alignment horizontal="right"/>
    </xf>
    <xf numFmtId="166" fontId="29" fillId="0" borderId="52" xfId="0" applyNumberFormat="1" applyFont="1" applyFill="1" applyBorder="1" applyAlignment="1">
      <alignment horizontal="right"/>
    </xf>
    <xf numFmtId="166" fontId="29" fillId="0" borderId="53" xfId="0" applyNumberFormat="1" applyFont="1" applyFill="1" applyBorder="1" applyAlignment="1">
      <alignment horizontal="right"/>
    </xf>
    <xf numFmtId="3" fontId="30" fillId="16" borderId="5" xfId="0" applyNumberFormat="1" applyFont="1" applyFill="1" applyBorder="1"/>
    <xf numFmtId="3" fontId="28" fillId="16" borderId="6" xfId="0" applyNumberFormat="1" applyFont="1" applyFill="1" applyBorder="1" applyAlignment="1">
      <alignment horizontal="right" wrapText="1"/>
    </xf>
    <xf numFmtId="166" fontId="26" fillId="0" borderId="0" xfId="0" quotePrefix="1" applyNumberFormat="1" applyFont="1" applyFill="1" applyBorder="1" applyAlignment="1">
      <alignment horizontal="left"/>
    </xf>
    <xf numFmtId="3" fontId="26" fillId="0" borderId="0" xfId="0" quotePrefix="1" applyNumberFormat="1" applyFont="1" applyFill="1" applyBorder="1"/>
    <xf numFmtId="3" fontId="36" fillId="0" borderId="0" xfId="0" applyNumberFormat="1" applyFont="1" applyFill="1" applyBorder="1" applyAlignment="1">
      <alignment horizontal="left"/>
    </xf>
    <xf numFmtId="3" fontId="26" fillId="0" borderId="0" xfId="0" quotePrefix="1" applyNumberFormat="1" applyFont="1" applyFill="1"/>
    <xf numFmtId="166" fontId="29" fillId="0" borderId="4" xfId="0" quotePrefix="1" applyNumberFormat="1" applyFont="1" applyFill="1" applyBorder="1" applyAlignment="1">
      <alignment horizontal="right"/>
    </xf>
    <xf numFmtId="166" fontId="29" fillId="0" borderId="0" xfId="0" quotePrefix="1" applyNumberFormat="1" applyFont="1" applyFill="1" applyBorder="1" applyAlignment="1">
      <alignment horizontal="right"/>
    </xf>
    <xf numFmtId="166" fontId="26" fillId="0" borderId="4" xfId="0" quotePrefix="1" applyNumberFormat="1" applyFont="1" applyFill="1" applyBorder="1" applyAlignment="1">
      <alignment horizontal="right"/>
    </xf>
    <xf numFmtId="166" fontId="26" fillId="0" borderId="0" xfId="0" quotePrefix="1" applyNumberFormat="1" applyFont="1" applyFill="1" applyBorder="1" applyAlignment="1">
      <alignment horizontal="right"/>
    </xf>
    <xf numFmtId="166" fontId="26" fillId="0" borderId="10" xfId="0" quotePrefix="1" applyNumberFormat="1" applyFont="1" applyFill="1" applyBorder="1" applyAlignment="1">
      <alignment horizontal="right"/>
    </xf>
    <xf numFmtId="166" fontId="29" fillId="0" borderId="0" xfId="0" applyNumberFormat="1" applyFont="1" applyFill="1" applyBorder="1" applyAlignment="1">
      <alignment horizontal="left"/>
    </xf>
    <xf numFmtId="3" fontId="36" fillId="6" borderId="0" xfId="0" applyNumberFormat="1" applyFont="1" applyFill="1"/>
    <xf numFmtId="3" fontId="38" fillId="6" borderId="0" xfId="0" applyNumberFormat="1" applyFont="1" applyFill="1"/>
    <xf numFmtId="166" fontId="28" fillId="6" borderId="0" xfId="0" applyNumberFormat="1" applyFont="1" applyFill="1"/>
    <xf numFmtId="166" fontId="28" fillId="0" borderId="0" xfId="0" applyNumberFormat="1" applyFont="1" applyFill="1"/>
    <xf numFmtId="166" fontId="26" fillId="0" borderId="0" xfId="0" applyNumberFormat="1" applyFont="1" applyFill="1"/>
    <xf numFmtId="37" fontId="28" fillId="16" borderId="0" xfId="4" applyNumberFormat="1" applyFont="1" applyFill="1" applyBorder="1"/>
    <xf numFmtId="37" fontId="26" fillId="16" borderId="11" xfId="4" applyNumberFormat="1" applyFont="1" applyFill="1" applyBorder="1"/>
    <xf numFmtId="0" fontId="28" fillId="0" borderId="0" xfId="4" applyFont="1" applyFill="1" applyBorder="1"/>
    <xf numFmtId="0" fontId="29" fillId="0" borderId="0" xfId="4" applyFont="1" applyFill="1" applyBorder="1"/>
    <xf numFmtId="37" fontId="29" fillId="0" borderId="0" xfId="4" applyNumberFormat="1" applyFont="1" applyFill="1" applyBorder="1"/>
    <xf numFmtId="0" fontId="26" fillId="0" borderId="0" xfId="4" applyFont="1" applyFill="1" applyBorder="1"/>
    <xf numFmtId="0" fontId="26" fillId="0" borderId="10" xfId="4" applyFont="1" applyFill="1" applyBorder="1"/>
    <xf numFmtId="37" fontId="29" fillId="0" borderId="8" xfId="4" applyNumberFormat="1" applyFont="1" applyFill="1" applyBorder="1"/>
    <xf numFmtId="166" fontId="29" fillId="0" borderId="8" xfId="2" applyNumberFormat="1" applyFont="1" applyFill="1" applyBorder="1" applyAlignment="1">
      <alignment horizontal="right"/>
    </xf>
    <xf numFmtId="1" fontId="26" fillId="0" borderId="0" xfId="0" applyNumberFormat="1" applyFont="1" applyFill="1" applyBorder="1" applyAlignment="1">
      <alignment horizontal="right" wrapText="1"/>
    </xf>
    <xf numFmtId="0" fontId="29" fillId="0" borderId="7" xfId="4" applyFont="1" applyFill="1" applyBorder="1"/>
    <xf numFmtId="0" fontId="29" fillId="0" borderId="8" xfId="4" applyFont="1" applyFill="1" applyBorder="1"/>
    <xf numFmtId="0" fontId="26" fillId="0" borderId="8" xfId="0" applyNumberFormat="1" applyFont="1" applyFill="1" applyBorder="1" applyAlignment="1"/>
    <xf numFmtId="0" fontId="26" fillId="0" borderId="0" xfId="0" applyNumberFormat="1" applyFont="1" applyFill="1" applyBorder="1" applyAlignment="1"/>
    <xf numFmtId="37" fontId="26" fillId="6" borderId="0" xfId="4" applyNumberFormat="1" applyFont="1" applyFill="1" applyAlignment="1">
      <alignment horizontal="right"/>
    </xf>
    <xf numFmtId="37" fontId="26" fillId="6" borderId="0" xfId="4" applyNumberFormat="1" applyFont="1" applyFill="1"/>
    <xf numFmtId="37" fontId="26" fillId="2" borderId="1" xfId="4" applyNumberFormat="1" applyFont="1" applyFill="1" applyBorder="1" applyAlignment="1">
      <alignment horizontal="right"/>
    </xf>
    <xf numFmtId="37" fontId="26" fillId="2" borderId="2" xfId="4" applyNumberFormat="1" applyFont="1" applyFill="1" applyBorder="1" applyAlignment="1">
      <alignment horizontal="right"/>
    </xf>
    <xf numFmtId="165" fontId="26" fillId="2" borderId="2" xfId="0" applyNumberFormat="1" applyFont="1" applyFill="1" applyBorder="1" applyAlignment="1">
      <alignment horizontal="right"/>
    </xf>
    <xf numFmtId="165" fontId="26" fillId="2" borderId="14" xfId="0" applyNumberFormat="1" applyFont="1" applyFill="1" applyBorder="1" applyAlignment="1">
      <alignment horizontal="right"/>
    </xf>
    <xf numFmtId="37" fontId="26" fillId="2" borderId="4" xfId="4" applyNumberFormat="1" applyFont="1" applyFill="1" applyBorder="1" applyAlignment="1">
      <alignment horizontal="right"/>
    </xf>
    <xf numFmtId="37" fontId="26" fillId="2" borderId="0" xfId="4" applyNumberFormat="1" applyFont="1" applyFill="1" applyBorder="1" applyAlignment="1">
      <alignment horizontal="right"/>
    </xf>
    <xf numFmtId="165" fontId="26" fillId="2" borderId="8" xfId="0" applyNumberFormat="1" applyFont="1" applyFill="1" applyBorder="1" applyAlignment="1">
      <alignment horizontal="right"/>
    </xf>
    <xf numFmtId="165" fontId="26" fillId="2" borderId="15" xfId="0" applyNumberFormat="1" applyFont="1" applyFill="1" applyBorder="1" applyAlignment="1">
      <alignment horizontal="right"/>
    </xf>
    <xf numFmtId="37" fontId="26" fillId="2" borderId="7" xfId="4" applyNumberFormat="1" applyFont="1" applyFill="1" applyBorder="1" applyAlignment="1">
      <alignment horizontal="right"/>
    </xf>
    <xf numFmtId="37" fontId="26" fillId="2" borderId="8" xfId="4" applyNumberFormat="1" applyFont="1" applyFill="1" applyBorder="1" applyAlignment="1">
      <alignment horizontal="right"/>
    </xf>
    <xf numFmtId="37" fontId="39" fillId="0" borderId="0" xfId="4" applyNumberFormat="1" applyFont="1" applyFill="1"/>
    <xf numFmtId="37" fontId="26" fillId="16" borderId="0" xfId="4" applyNumberFormat="1" applyFont="1" applyFill="1" applyBorder="1" applyAlignment="1">
      <alignment horizontal="right" wrapText="1"/>
    </xf>
    <xf numFmtId="37" fontId="26" fillId="16" borderId="11" xfId="4" applyNumberFormat="1" applyFont="1" applyFill="1" applyBorder="1" applyAlignment="1">
      <alignment horizontal="right" wrapText="1"/>
    </xf>
    <xf numFmtId="37" fontId="39" fillId="0" borderId="0" xfId="4" applyNumberFormat="1" applyFont="1" applyFill="1" applyBorder="1" applyAlignment="1">
      <alignment horizontal="right" wrapText="1"/>
    </xf>
    <xf numFmtId="37" fontId="26" fillId="0" borderId="0" xfId="4" applyNumberFormat="1" applyFont="1" applyFill="1" applyAlignment="1">
      <alignment wrapText="1"/>
    </xf>
    <xf numFmtId="37" fontId="28" fillId="0" borderId="0" xfId="4" applyNumberFormat="1" applyFont="1" applyFill="1" applyAlignment="1">
      <alignment wrapText="1"/>
    </xf>
    <xf numFmtId="0" fontId="37" fillId="0" borderId="1" xfId="4" applyFont="1" applyFill="1" applyBorder="1"/>
    <xf numFmtId="37" fontId="38" fillId="0" borderId="0" xfId="4" applyNumberFormat="1" applyFont="1" applyFill="1" applyAlignment="1">
      <alignment horizontal="right"/>
    </xf>
    <xf numFmtId="3" fontId="26" fillId="0" borderId="47" xfId="0" applyNumberFormat="1" applyFont="1" applyFill="1" applyBorder="1" applyAlignment="1">
      <alignment horizontal="right"/>
    </xf>
    <xf numFmtId="37" fontId="39" fillId="2" borderId="0" xfId="4" applyNumberFormat="1" applyFont="1" applyFill="1"/>
    <xf numFmtId="37" fontId="26" fillId="2" borderId="0" xfId="4" applyNumberFormat="1" applyFont="1" applyFill="1"/>
    <xf numFmtId="37" fontId="28" fillId="2" borderId="0" xfId="4" applyNumberFormat="1" applyFont="1" applyFill="1"/>
    <xf numFmtId="37" fontId="39" fillId="2" borderId="0" xfId="4" applyNumberFormat="1" applyFont="1" applyFill="1" applyAlignment="1">
      <alignment horizontal="left"/>
    </xf>
    <xf numFmtId="0" fontId="29" fillId="0" borderId="4" xfId="0" applyFont="1" applyFill="1" applyBorder="1"/>
    <xf numFmtId="0" fontId="26" fillId="0" borderId="4" xfId="0" applyFont="1" applyFill="1" applyBorder="1" applyAlignment="1">
      <alignment horizontal="left" indent="1"/>
    </xf>
    <xf numFmtId="0" fontId="26" fillId="0" borderId="36" xfId="0" applyFont="1" applyFill="1" applyBorder="1"/>
    <xf numFmtId="166" fontId="26" fillId="0" borderId="37" xfId="4" applyNumberFormat="1" applyFont="1" applyFill="1" applyBorder="1" applyAlignment="1">
      <alignment horizontal="right"/>
    </xf>
    <xf numFmtId="0" fontId="26" fillId="0" borderId="36" xfId="0" applyFont="1" applyFill="1" applyBorder="1" applyAlignment="1">
      <alignment horizontal="left" indent="1"/>
    </xf>
    <xf numFmtId="0" fontId="29" fillId="0" borderId="38" xfId="0" applyFont="1" applyFill="1" applyBorder="1"/>
    <xf numFmtId="166" fontId="29" fillId="0" borderId="32" xfId="4" applyNumberFormat="1" applyFont="1" applyFill="1" applyBorder="1" applyAlignment="1">
      <alignment horizontal="right"/>
    </xf>
    <xf numFmtId="166" fontId="29" fillId="0" borderId="56" xfId="4" applyNumberFormat="1" applyFont="1" applyFill="1" applyBorder="1" applyAlignment="1">
      <alignment horizontal="right"/>
    </xf>
    <xf numFmtId="166" fontId="29" fillId="0" borderId="39" xfId="4" applyNumberFormat="1" applyFont="1" applyFill="1" applyBorder="1" applyAlignment="1">
      <alignment horizontal="right"/>
    </xf>
    <xf numFmtId="37" fontId="29" fillId="2" borderId="0" xfId="4" applyNumberFormat="1" applyFont="1" applyFill="1"/>
    <xf numFmtId="37" fontId="26" fillId="0" borderId="36" xfId="4" applyNumberFormat="1" applyFont="1" applyFill="1" applyBorder="1"/>
    <xf numFmtId="37" fontId="26" fillId="0" borderId="37" xfId="4" applyNumberFormat="1" applyFont="1" applyFill="1" applyBorder="1"/>
    <xf numFmtId="0" fontId="29" fillId="0" borderId="38" xfId="0" applyFont="1" applyFill="1" applyBorder="1" applyAlignment="1">
      <alignment wrapText="1"/>
    </xf>
    <xf numFmtId="37" fontId="28" fillId="2" borderId="0" xfId="4" applyNumberFormat="1" applyFont="1" applyFill="1" applyAlignment="1">
      <alignment horizontal="left"/>
    </xf>
    <xf numFmtId="37" fontId="28" fillId="4" borderId="0" xfId="4" applyNumberFormat="1" applyFont="1" applyFill="1"/>
    <xf numFmtId="0" fontId="29" fillId="0" borderId="19" xfId="0" applyFont="1" applyFill="1" applyBorder="1"/>
    <xf numFmtId="0" fontId="37" fillId="0" borderId="4" xfId="4" applyFont="1" applyFill="1" applyBorder="1"/>
    <xf numFmtId="0" fontId="33" fillId="0" borderId="0" xfId="0" applyFont="1" applyFill="1" applyBorder="1"/>
    <xf numFmtId="0" fontId="26" fillId="16" borderId="4" xfId="4" applyNumberFormat="1" applyFont="1" applyFill="1" applyBorder="1"/>
    <xf numFmtId="0" fontId="26" fillId="16" borderId="0" xfId="4" applyNumberFormat="1" applyFont="1" applyFill="1" applyBorder="1" applyAlignment="1">
      <alignment horizontal="right"/>
    </xf>
    <xf numFmtId="3" fontId="26" fillId="0" borderId="6" xfId="0" applyNumberFormat="1" applyFont="1" applyFill="1" applyBorder="1" applyAlignment="1">
      <alignment horizontal="right"/>
    </xf>
    <xf numFmtId="3" fontId="26" fillId="0" borderId="12" xfId="0" applyNumberFormat="1" applyFont="1" applyFill="1" applyBorder="1" applyAlignment="1">
      <alignment horizontal="right"/>
    </xf>
    <xf numFmtId="0" fontId="26" fillId="0" borderId="0" xfId="4" quotePrefix="1" applyFont="1" applyFill="1" applyBorder="1" applyAlignment="1">
      <alignment horizontal="right"/>
    </xf>
    <xf numFmtId="165" fontId="32" fillId="0" borderId="10" xfId="5" applyNumberFormat="1" applyFont="1" applyFill="1" applyBorder="1" applyAlignment="1">
      <alignment horizontal="right"/>
    </xf>
    <xf numFmtId="165" fontId="32" fillId="0" borderId="0" xfId="4" applyNumberFormat="1" applyFont="1" applyFill="1" applyBorder="1"/>
    <xf numFmtId="165" fontId="27" fillId="0" borderId="0" xfId="4" applyNumberFormat="1" applyFont="1" applyFill="1" applyBorder="1"/>
    <xf numFmtId="165" fontId="41" fillId="0" borderId="0" xfId="5" applyNumberFormat="1" applyFont="1" applyFill="1" applyBorder="1" applyAlignment="1">
      <alignment horizontal="right"/>
    </xf>
    <xf numFmtId="165" fontId="42" fillId="0" borderId="0" xfId="5" applyNumberFormat="1" applyFont="1" applyFill="1" applyBorder="1" applyAlignment="1">
      <alignment horizontal="right"/>
    </xf>
    <xf numFmtId="37" fontId="29" fillId="0" borderId="4" xfId="4" applyNumberFormat="1" applyFont="1" applyFill="1" applyBorder="1" applyAlignment="1">
      <alignment horizontal="left" indent="1"/>
    </xf>
    <xf numFmtId="37" fontId="29" fillId="0" borderId="19" xfId="4" applyNumberFormat="1" applyFont="1" applyFill="1" applyBorder="1"/>
    <xf numFmtId="3" fontId="26" fillId="0" borderId="17" xfId="4" applyNumberFormat="1" applyFont="1" applyFill="1" applyBorder="1"/>
    <xf numFmtId="0" fontId="0" fillId="0" borderId="0" xfId="0" applyAlignment="1">
      <alignment wrapText="1"/>
    </xf>
    <xf numFmtId="0" fontId="43" fillId="0" borderId="0" xfId="0" applyFont="1"/>
    <xf numFmtId="0" fontId="44" fillId="0" borderId="0" xfId="0" applyFont="1"/>
    <xf numFmtId="0" fontId="44" fillId="0" borderId="0" xfId="0" applyFont="1" applyAlignment="1">
      <alignment horizontal="right"/>
    </xf>
    <xf numFmtId="0" fontId="45" fillId="0" borderId="0" xfId="0" applyFont="1"/>
    <xf numFmtId="0" fontId="46" fillId="17" borderId="0" xfId="0" applyFont="1" applyFill="1" applyBorder="1"/>
    <xf numFmtId="0" fontId="47" fillId="18" borderId="0" xfId="0" applyFont="1" applyFill="1"/>
    <xf numFmtId="0" fontId="48" fillId="18" borderId="0" xfId="0" applyFont="1" applyFill="1"/>
    <xf numFmtId="0" fontId="47" fillId="19" borderId="0" xfId="0" applyFont="1" applyFill="1" applyAlignment="1">
      <alignment horizontal="center"/>
    </xf>
    <xf numFmtId="0" fontId="47" fillId="20" borderId="0" xfId="0" applyFont="1" applyFill="1" applyBorder="1" applyAlignment="1">
      <alignment horizontal="center"/>
    </xf>
    <xf numFmtId="0" fontId="49" fillId="18" borderId="0" xfId="0" applyFont="1" applyFill="1"/>
    <xf numFmtId="0" fontId="44" fillId="0" borderId="29" xfId="0" applyFont="1" applyBorder="1"/>
    <xf numFmtId="0" fontId="50" fillId="0" borderId="29" xfId="0" applyFont="1" applyBorder="1"/>
    <xf numFmtId="0" fontId="51" fillId="0" borderId="29" xfId="0" applyFont="1" applyBorder="1"/>
    <xf numFmtId="0" fontId="51" fillId="0" borderId="29" xfId="0" applyFont="1" applyBorder="1" applyAlignment="1">
      <alignment horizontal="right"/>
    </xf>
    <xf numFmtId="0" fontId="44" fillId="0" borderId="0" xfId="0" applyFont="1" applyBorder="1"/>
    <xf numFmtId="0" fontId="50" fillId="0" borderId="0" xfId="0" applyFont="1" applyBorder="1"/>
    <xf numFmtId="0" fontId="51" fillId="0" borderId="0" xfId="0" applyFont="1" applyBorder="1"/>
    <xf numFmtId="0" fontId="51" fillId="0" borderId="0" xfId="0" applyFont="1" applyBorder="1" applyAlignment="1">
      <alignment horizontal="right"/>
    </xf>
    <xf numFmtId="0" fontId="49" fillId="21" borderId="0" xfId="0" applyFont="1" applyFill="1"/>
    <xf numFmtId="0" fontId="52" fillId="0" borderId="0" xfId="0" applyFont="1"/>
    <xf numFmtId="49" fontId="44" fillId="0" borderId="0" xfId="0" applyNumberFormat="1" applyFont="1" applyAlignment="1">
      <alignment horizontal="right"/>
    </xf>
    <xf numFmtId="0" fontId="53" fillId="22" borderId="0" xfId="0" applyFont="1" applyFill="1"/>
    <xf numFmtId="0" fontId="53" fillId="23" borderId="0" xfId="0" applyFont="1" applyFill="1"/>
    <xf numFmtId="0" fontId="53" fillId="4" borderId="0" xfId="0" applyFont="1" applyFill="1"/>
    <xf numFmtId="0" fontId="52" fillId="0" borderId="41" xfId="0" applyFont="1" applyBorder="1"/>
    <xf numFmtId="49" fontId="52" fillId="0" borderId="41" xfId="0" applyNumberFormat="1" applyFont="1" applyBorder="1" applyAlignment="1">
      <alignment horizontal="right"/>
    </xf>
    <xf numFmtId="0" fontId="49" fillId="24" borderId="0" xfId="0" applyFont="1" applyFill="1"/>
    <xf numFmtId="0" fontId="50" fillId="0" borderId="0" xfId="0" applyFont="1" applyBorder="1" applyAlignment="1">
      <alignment horizontal="left" wrapText="1"/>
    </xf>
    <xf numFmtId="0" fontId="50" fillId="0" borderId="0" xfId="0" applyFont="1" applyBorder="1" applyAlignment="1">
      <alignment horizontal="right" wrapText="1"/>
    </xf>
    <xf numFmtId="49" fontId="50" fillId="0" borderId="0" xfId="0" applyNumberFormat="1" applyFont="1" applyBorder="1" applyAlignment="1">
      <alignment horizontal="right" wrapText="1"/>
    </xf>
    <xf numFmtId="0" fontId="49" fillId="25" borderId="0" xfId="0" applyFont="1" applyFill="1"/>
    <xf numFmtId="0" fontId="52" fillId="0" borderId="0" xfId="0" applyFont="1" applyBorder="1"/>
    <xf numFmtId="49" fontId="44" fillId="0" borderId="0" xfId="0" applyNumberFormat="1" applyFont="1" applyBorder="1" applyAlignment="1">
      <alignment horizontal="right"/>
    </xf>
    <xf numFmtId="0" fontId="53" fillId="26" borderId="0" xfId="0" applyFont="1" applyFill="1"/>
    <xf numFmtId="0" fontId="44" fillId="0" borderId="74" xfId="0" applyFont="1" applyBorder="1"/>
    <xf numFmtId="49" fontId="44" fillId="0" borderId="74" xfId="0" applyNumberFormat="1" applyFont="1" applyBorder="1" applyAlignment="1">
      <alignment horizontal="right"/>
    </xf>
    <xf numFmtId="3" fontId="44" fillId="0" borderId="0" xfId="0" applyNumberFormat="1" applyFont="1" applyAlignment="1">
      <alignment horizontal="right"/>
    </xf>
    <xf numFmtId="3" fontId="52" fillId="0" borderId="41" xfId="0" applyNumberFormat="1" applyFont="1" applyBorder="1" applyAlignment="1">
      <alignment horizontal="right"/>
    </xf>
    <xf numFmtId="3" fontId="50" fillId="0" borderId="0" xfId="0" applyNumberFormat="1" applyFont="1" applyBorder="1" applyAlignment="1">
      <alignment horizontal="right" wrapText="1"/>
    </xf>
    <xf numFmtId="3" fontId="44" fillId="0" borderId="0" xfId="0" applyNumberFormat="1" applyFont="1" applyBorder="1" applyAlignment="1">
      <alignment horizontal="right"/>
    </xf>
    <xf numFmtId="3" fontId="44" fillId="0" borderId="74" xfId="0" applyNumberFormat="1" applyFont="1" applyBorder="1" applyAlignment="1">
      <alignment horizontal="right"/>
    </xf>
    <xf numFmtId="0" fontId="16" fillId="0" borderId="40" xfId="0" applyFont="1" applyBorder="1"/>
    <xf numFmtId="3" fontId="0" fillId="0" borderId="0" xfId="0" applyNumberFormat="1"/>
    <xf numFmtId="0" fontId="0" fillId="0" borderId="41" xfId="0" applyBorder="1"/>
    <xf numFmtId="0" fontId="0" fillId="0" borderId="42" xfId="0" applyBorder="1"/>
    <xf numFmtId="0" fontId="0" fillId="0" borderId="59" xfId="0" applyBorder="1"/>
    <xf numFmtId="3" fontId="0" fillId="0" borderId="0" xfId="0" applyNumberFormat="1" applyBorder="1"/>
    <xf numFmtId="3" fontId="0" fillId="0" borderId="73" xfId="0" applyNumberFormat="1" applyBorder="1"/>
    <xf numFmtId="0" fontId="0" fillId="0" borderId="54" xfId="0" applyBorder="1"/>
    <xf numFmtId="0" fontId="0" fillId="0" borderId="52" xfId="0" applyBorder="1"/>
    <xf numFmtId="0" fontId="0" fillId="0" borderId="53" xfId="0" applyBorder="1"/>
    <xf numFmtId="0" fontId="4" fillId="0" borderId="62" xfId="0" applyFont="1" applyBorder="1" applyAlignment="1">
      <alignment horizontal="center"/>
    </xf>
    <xf numFmtId="0" fontId="0" fillId="0" borderId="75" xfId="0" applyBorder="1"/>
    <xf numFmtId="49" fontId="0" fillId="0" borderId="75" xfId="0" applyNumberFormat="1" applyBorder="1" applyAlignment="1">
      <alignment horizontal="right"/>
    </xf>
    <xf numFmtId="0" fontId="0" fillId="0" borderId="75" xfId="0" applyBorder="1" applyAlignment="1">
      <alignment horizontal="right"/>
    </xf>
    <xf numFmtId="3" fontId="4" fillId="0" borderId="75" xfId="0" applyNumberFormat="1" applyFont="1" applyBorder="1"/>
    <xf numFmtId="3" fontId="4" fillId="0" borderId="55" xfId="0" applyNumberFormat="1" applyFont="1" applyBorder="1"/>
    <xf numFmtId="0" fontId="54" fillId="0" borderId="0" xfId="0" applyFont="1"/>
    <xf numFmtId="0" fontId="55" fillId="0" borderId="0" xfId="0" applyFont="1"/>
    <xf numFmtId="0" fontId="47" fillId="22" borderId="0" xfId="0" applyFont="1" applyFill="1" applyBorder="1"/>
    <xf numFmtId="0" fontId="56" fillId="0" borderId="29" xfId="0" applyFont="1" applyBorder="1" applyAlignment="1">
      <alignment horizontal="right" wrapText="1"/>
    </xf>
    <xf numFmtId="0" fontId="0" fillId="0" borderId="29" xfId="0" applyBorder="1" applyAlignment="1">
      <alignment horizontal="right" wrapText="1"/>
    </xf>
    <xf numFmtId="49" fontId="35" fillId="0" borderId="29" xfId="0" applyNumberFormat="1" applyFont="1" applyBorder="1" applyAlignment="1">
      <alignment horizontal="right" wrapText="1"/>
    </xf>
    <xf numFmtId="0" fontId="0" fillId="0" borderId="29" xfId="0" applyBorder="1" applyAlignment="1">
      <alignment wrapText="1"/>
    </xf>
    <xf numFmtId="0" fontId="0" fillId="0" borderId="0" xfId="0" applyBorder="1" applyAlignment="1">
      <alignment wrapText="1"/>
    </xf>
    <xf numFmtId="0" fontId="56" fillId="0" borderId="0" xfId="0" applyFont="1" applyBorder="1" applyAlignment="1">
      <alignment horizontal="right" wrapText="1"/>
    </xf>
    <xf numFmtId="0" fontId="0" fillId="0" borderId="0" xfId="0" applyBorder="1" applyAlignment="1">
      <alignment horizontal="right" wrapText="1"/>
    </xf>
    <xf numFmtId="49" fontId="35" fillId="0" borderId="0" xfId="0" applyNumberFormat="1" applyFont="1" applyBorder="1" applyAlignment="1">
      <alignment horizontal="right" wrapText="1"/>
    </xf>
    <xf numFmtId="0" fontId="49" fillId="27" borderId="0" xfId="0" applyFont="1" applyFill="1"/>
    <xf numFmtId="0" fontId="35" fillId="0" borderId="0" xfId="0" applyFont="1" applyAlignment="1">
      <alignment wrapText="1"/>
    </xf>
    <xf numFmtId="49" fontId="0" fillId="0" borderId="0" xfId="0" applyNumberFormat="1" applyAlignment="1">
      <alignment horizontal="right" wrapText="1"/>
    </xf>
    <xf numFmtId="49" fontId="35" fillId="0" borderId="0" xfId="0" applyNumberFormat="1" applyFont="1" applyAlignment="1">
      <alignment horizontal="right" wrapText="1"/>
    </xf>
    <xf numFmtId="0" fontId="49" fillId="28" borderId="0" xfId="0" applyFont="1" applyFill="1"/>
    <xf numFmtId="0" fontId="56" fillId="0" borderId="41" xfId="0" applyFont="1" applyBorder="1" applyAlignment="1">
      <alignment wrapText="1"/>
    </xf>
    <xf numFmtId="49" fontId="56" fillId="0" borderId="41" xfId="0" applyNumberFormat="1" applyFont="1" applyBorder="1" applyAlignment="1">
      <alignment horizontal="right" wrapText="1"/>
    </xf>
    <xf numFmtId="49" fontId="56" fillId="0" borderId="0" xfId="0" applyNumberFormat="1" applyFont="1" applyBorder="1" applyAlignment="1">
      <alignment horizontal="right" wrapText="1"/>
    </xf>
    <xf numFmtId="0" fontId="49" fillId="29" borderId="0" xfId="0" applyFont="1" applyFill="1"/>
    <xf numFmtId="0" fontId="56" fillId="0" borderId="29" xfId="0" applyFont="1" applyBorder="1" applyAlignment="1">
      <alignment wrapText="1"/>
    </xf>
    <xf numFmtId="49" fontId="56" fillId="0" borderId="29" xfId="0" applyNumberFormat="1" applyFont="1" applyBorder="1" applyAlignment="1">
      <alignment horizontal="right" wrapText="1"/>
    </xf>
    <xf numFmtId="3" fontId="4" fillId="0" borderId="0" xfId="0" applyNumberFormat="1" applyFont="1" applyAlignment="1">
      <alignment horizontal="right" wrapText="1"/>
    </xf>
    <xf numFmtId="3" fontId="35" fillId="0" borderId="0" xfId="0" applyNumberFormat="1" applyFont="1" applyAlignment="1">
      <alignment horizontal="right" wrapText="1"/>
    </xf>
    <xf numFmtId="3" fontId="0" fillId="0" borderId="0" xfId="0" applyNumberFormat="1" applyAlignment="1">
      <alignment horizontal="right" wrapText="1"/>
    </xf>
    <xf numFmtId="3" fontId="56" fillId="0" borderId="41" xfId="0" applyNumberFormat="1" applyFont="1" applyBorder="1" applyAlignment="1">
      <alignment horizontal="right" wrapText="1"/>
    </xf>
    <xf numFmtId="3" fontId="56" fillId="0" borderId="29" xfId="0" applyNumberFormat="1" applyFont="1" applyBorder="1" applyAlignment="1">
      <alignment horizontal="right" wrapText="1"/>
    </xf>
    <xf numFmtId="0" fontId="4" fillId="0" borderId="0" xfId="0" applyFont="1" applyAlignment="1">
      <alignment wrapText="1"/>
    </xf>
    <xf numFmtId="0" fontId="0" fillId="0" borderId="20" xfId="0" applyBorder="1"/>
    <xf numFmtId="49" fontId="0" fillId="0" borderId="0" xfId="0" applyNumberFormat="1" applyBorder="1"/>
    <xf numFmtId="49" fontId="0" fillId="0" borderId="73" xfId="0" applyNumberFormat="1" applyBorder="1"/>
    <xf numFmtId="22" fontId="0" fillId="0" borderId="0" xfId="0" applyNumberFormat="1"/>
    <xf numFmtId="0" fontId="0" fillId="0" borderId="0" xfId="0" applyAlignment="1">
      <alignment horizontal="left"/>
    </xf>
    <xf numFmtId="3" fontId="57" fillId="9" borderId="0" xfId="0" applyNumberFormat="1" applyFont="1" applyFill="1" applyBorder="1" applyAlignment="1">
      <alignment vertical="top" wrapText="1"/>
    </xf>
    <xf numFmtId="3" fontId="9" fillId="9" borderId="0" xfId="0" applyNumberFormat="1" applyFont="1" applyFill="1" applyBorder="1" applyAlignment="1">
      <alignment horizontal="right" wrapText="1"/>
    </xf>
    <xf numFmtId="3" fontId="9" fillId="9" borderId="12" xfId="0" applyNumberFormat="1" applyFont="1" applyFill="1" applyBorder="1" applyAlignment="1">
      <alignment horizontal="right" wrapText="1"/>
    </xf>
    <xf numFmtId="0" fontId="58" fillId="0" borderId="14" xfId="4" applyFont="1" applyFill="1" applyBorder="1" applyAlignment="1">
      <alignment horizontal="left"/>
    </xf>
    <xf numFmtId="0" fontId="58" fillId="0" borderId="1" xfId="4" applyFont="1" applyFill="1" applyBorder="1"/>
    <xf numFmtId="0" fontId="10" fillId="0" borderId="1" xfId="4" quotePrefix="1" applyFont="1" applyFill="1" applyBorder="1" applyAlignment="1">
      <alignment horizontal="right"/>
    </xf>
    <xf numFmtId="0" fontId="10" fillId="0" borderId="2" xfId="4" quotePrefix="1" applyFont="1" applyFill="1" applyBorder="1" applyAlignment="1">
      <alignment horizontal="right"/>
    </xf>
    <xf numFmtId="0" fontId="10" fillId="0" borderId="3" xfId="4" quotePrefix="1" applyFont="1" applyFill="1" applyBorder="1" applyAlignment="1">
      <alignment horizontal="right"/>
    </xf>
    <xf numFmtId="0" fontId="59" fillId="0" borderId="0" xfId="0" applyFont="1" applyAlignment="1">
      <alignment horizontal="left" wrapText="1"/>
    </xf>
    <xf numFmtId="0" fontId="59" fillId="0" borderId="0" xfId="0" applyFont="1" applyAlignment="1">
      <alignment wrapText="1"/>
    </xf>
    <xf numFmtId="165" fontId="11" fillId="0" borderId="47" xfId="0" applyNumberFormat="1" applyFont="1" applyFill="1" applyBorder="1" applyAlignment="1">
      <alignment horizontal="right"/>
    </xf>
    <xf numFmtId="0" fontId="59" fillId="0" borderId="71" xfId="0" applyFont="1" applyBorder="1" applyAlignment="1">
      <alignment horizontal="left" wrapText="1"/>
    </xf>
    <xf numFmtId="0" fontId="59" fillId="0" borderId="71" xfId="0" applyFont="1" applyBorder="1" applyAlignment="1">
      <alignment wrapText="1"/>
    </xf>
    <xf numFmtId="0" fontId="60" fillId="0" borderId="0" xfId="0" applyFont="1" applyAlignment="1">
      <alignment horizontal="left" vertical="top" wrapText="1"/>
    </xf>
    <xf numFmtId="0" fontId="60" fillId="0" borderId="0" xfId="0" applyFont="1" applyAlignment="1">
      <alignment vertical="top" wrapText="1"/>
    </xf>
    <xf numFmtId="0" fontId="59" fillId="0" borderId="0" xfId="0" applyFont="1" applyAlignment="1">
      <alignment horizontal="left" vertical="top" wrapText="1"/>
    </xf>
    <xf numFmtId="0" fontId="59" fillId="0" borderId="0" xfId="0" applyFont="1" applyAlignment="1">
      <alignment vertical="top" wrapText="1"/>
    </xf>
    <xf numFmtId="0" fontId="60" fillId="0" borderId="71" xfId="0" applyFont="1" applyBorder="1" applyAlignment="1">
      <alignment horizontal="left" vertical="top" wrapText="1"/>
    </xf>
    <xf numFmtId="0" fontId="60" fillId="0" borderId="71" xfId="0" applyFont="1" applyBorder="1" applyAlignment="1">
      <alignment vertical="top" wrapText="1"/>
    </xf>
    <xf numFmtId="0" fontId="47" fillId="20" borderId="0" xfId="0" applyFont="1" applyFill="1" applyBorder="1"/>
    <xf numFmtId="170" fontId="59" fillId="0" borderId="0" xfId="1" applyNumberFormat="1" applyFont="1" applyAlignment="1">
      <alignment wrapText="1"/>
    </xf>
    <xf numFmtId="170" fontId="59" fillId="0" borderId="0" xfId="1" applyNumberFormat="1" applyFont="1" applyAlignment="1">
      <alignment horizontal="left" wrapText="1"/>
    </xf>
    <xf numFmtId="170" fontId="59" fillId="0" borderId="71" xfId="1" applyNumberFormat="1" applyFont="1" applyBorder="1" applyAlignment="1">
      <alignment wrapText="1"/>
    </xf>
    <xf numFmtId="170" fontId="60" fillId="0" borderId="0" xfId="1" applyNumberFormat="1" applyFont="1" applyAlignment="1">
      <alignment wrapText="1"/>
    </xf>
    <xf numFmtId="170" fontId="59" fillId="0" borderId="0" xfId="1" applyNumberFormat="1" applyFont="1" applyAlignment="1">
      <alignment vertical="top" wrapText="1"/>
    </xf>
    <xf numFmtId="170" fontId="60" fillId="0" borderId="71" xfId="1" applyNumberFormat="1" applyFont="1" applyBorder="1" applyAlignment="1">
      <alignment wrapText="1"/>
    </xf>
    <xf numFmtId="0" fontId="16" fillId="0" borderId="24" xfId="0" applyFont="1" applyBorder="1"/>
    <xf numFmtId="0" fontId="0" fillId="0" borderId="25" xfId="0" applyBorder="1"/>
    <xf numFmtId="0" fontId="0" fillId="0" borderId="26" xfId="0" applyBorder="1"/>
    <xf numFmtId="0" fontId="4" fillId="0" borderId="59" xfId="0" applyFont="1" applyBorder="1"/>
    <xf numFmtId="0" fontId="4" fillId="0" borderId="54" xfId="0" applyFont="1" applyBorder="1"/>
    <xf numFmtId="3" fontId="0" fillId="0" borderId="52" xfId="0" applyNumberFormat="1" applyBorder="1"/>
    <xf numFmtId="3" fontId="0" fillId="0" borderId="53" xfId="0" applyNumberFormat="1" applyBorder="1"/>
    <xf numFmtId="3" fontId="0" fillId="5" borderId="52" xfId="0" applyNumberFormat="1" applyFill="1" applyBorder="1"/>
    <xf numFmtId="3" fontId="0" fillId="5" borderId="53" xfId="0" applyNumberFormat="1" applyFill="1" applyBorder="1"/>
    <xf numFmtId="0" fontId="46" fillId="17" borderId="0" xfId="11" applyFont="1" applyFill="1" applyBorder="1"/>
    <xf numFmtId="0" fontId="61" fillId="0" borderId="0" xfId="11"/>
    <xf numFmtId="22" fontId="61" fillId="0" borderId="0" xfId="11" applyNumberFormat="1"/>
    <xf numFmtId="0" fontId="47" fillId="18" borderId="0" xfId="11" applyFont="1" applyFill="1"/>
    <xf numFmtId="0" fontId="48" fillId="18" borderId="0" xfId="11" applyFont="1" applyFill="1"/>
    <xf numFmtId="0" fontId="47" fillId="19" borderId="0" xfId="11" applyFont="1" applyFill="1" applyAlignment="1">
      <alignment horizontal="center"/>
    </xf>
    <xf numFmtId="0" fontId="49" fillId="18" borderId="0" xfId="11" applyFont="1" applyFill="1"/>
    <xf numFmtId="3" fontId="57" fillId="9" borderId="0" xfId="11" applyNumberFormat="1" applyFont="1" applyFill="1" applyBorder="1" applyAlignment="1">
      <alignment vertical="top" wrapText="1"/>
    </xf>
    <xf numFmtId="3" fontId="9" fillId="9" borderId="0" xfId="11" applyNumberFormat="1" applyFont="1" applyFill="1" applyBorder="1" applyAlignment="1">
      <alignment horizontal="right" wrapText="1"/>
    </xf>
    <xf numFmtId="3" fontId="9" fillId="9" borderId="12" xfId="11" applyNumberFormat="1" applyFont="1" applyFill="1" applyBorder="1" applyAlignment="1">
      <alignment horizontal="right" wrapText="1"/>
    </xf>
    <xf numFmtId="0" fontId="49" fillId="25" borderId="0" xfId="11" applyFont="1" applyFill="1"/>
    <xf numFmtId="37" fontId="11" fillId="0" borderId="4" xfId="4" applyNumberFormat="1" applyFont="1" applyFill="1" applyBorder="1" applyAlignment="1">
      <alignment horizontal="left"/>
    </xf>
    <xf numFmtId="37" fontId="11" fillId="0" borderId="4" xfId="4" applyNumberFormat="1" applyFont="1" applyFill="1" applyBorder="1"/>
    <xf numFmtId="165" fontId="11" fillId="0" borderId="4" xfId="11" applyNumberFormat="1" applyFont="1" applyFill="1" applyBorder="1" applyAlignment="1">
      <alignment horizontal="right"/>
    </xf>
    <xf numFmtId="0" fontId="53" fillId="4" borderId="0" xfId="11" applyFont="1" applyFill="1"/>
    <xf numFmtId="3" fontId="10" fillId="0" borderId="4" xfId="11" applyNumberFormat="1" applyFont="1" applyFill="1" applyBorder="1" applyAlignment="1">
      <alignment horizontal="left"/>
    </xf>
    <xf numFmtId="3" fontId="10" fillId="0" borderId="4" xfId="11" applyNumberFormat="1" applyFont="1" applyFill="1" applyBorder="1"/>
    <xf numFmtId="166" fontId="10" fillId="0" borderId="4" xfId="11" applyNumberFormat="1" applyFont="1" applyFill="1" applyBorder="1" applyAlignment="1">
      <alignment horizontal="right"/>
    </xf>
    <xf numFmtId="3" fontId="10" fillId="0" borderId="4" xfId="3" applyNumberFormat="1" applyFont="1" applyFill="1" applyBorder="1" applyAlignment="1">
      <alignment horizontal="left"/>
    </xf>
    <xf numFmtId="3" fontId="10" fillId="0" borderId="4" xfId="3" applyNumberFormat="1" applyFont="1" applyFill="1" applyBorder="1"/>
    <xf numFmtId="3" fontId="10" fillId="0" borderId="9" xfId="3" applyNumberFormat="1" applyFont="1" applyFill="1" applyBorder="1" applyAlignment="1">
      <alignment horizontal="left"/>
    </xf>
    <xf numFmtId="3" fontId="10" fillId="0" borderId="9" xfId="3" applyNumberFormat="1" applyFont="1" applyFill="1" applyBorder="1"/>
    <xf numFmtId="166" fontId="10" fillId="0" borderId="9" xfId="11" applyNumberFormat="1" applyFont="1" applyFill="1" applyBorder="1" applyAlignment="1">
      <alignment horizontal="right"/>
    </xf>
    <xf numFmtId="0" fontId="49" fillId="21" borderId="0" xfId="11" applyFont="1" applyFill="1"/>
    <xf numFmtId="166" fontId="11" fillId="0" borderId="4" xfId="11" applyNumberFormat="1" applyFont="1" applyFill="1" applyBorder="1" applyAlignment="1">
      <alignment horizontal="right"/>
    </xf>
    <xf numFmtId="3" fontId="10" fillId="0" borderId="9" xfId="11" applyNumberFormat="1" applyFont="1" applyFill="1" applyBorder="1" applyAlignment="1">
      <alignment horizontal="left"/>
    </xf>
    <xf numFmtId="3" fontId="10" fillId="0" borderId="9" xfId="11" applyNumberFormat="1" applyFont="1" applyFill="1" applyBorder="1"/>
    <xf numFmtId="0" fontId="49" fillId="29" borderId="0" xfId="11" applyFont="1" applyFill="1"/>
    <xf numFmtId="3" fontId="11" fillId="0" borderId="19" xfId="11" applyNumberFormat="1" applyFont="1" applyFill="1" applyBorder="1" applyAlignment="1">
      <alignment horizontal="left"/>
    </xf>
    <xf numFmtId="3" fontId="11" fillId="0" borderId="19" xfId="11" applyNumberFormat="1" applyFont="1" applyFill="1" applyBorder="1"/>
    <xf numFmtId="166" fontId="11" fillId="0" borderId="19" xfId="11" applyNumberFormat="1" applyFont="1" applyFill="1" applyBorder="1" applyAlignment="1">
      <alignment horizontal="right"/>
    </xf>
    <xf numFmtId="37" fontId="57" fillId="0" borderId="1" xfId="4" applyNumberFormat="1" applyFont="1" applyFill="1" applyBorder="1" applyAlignment="1">
      <alignment horizontal="left"/>
    </xf>
    <xf numFmtId="37" fontId="57" fillId="0" borderId="1" xfId="4" applyNumberFormat="1" applyFont="1" applyFill="1" applyBorder="1"/>
    <xf numFmtId="166" fontId="57" fillId="0" borderId="1" xfId="11" applyNumberFormat="1" applyFont="1" applyFill="1" applyBorder="1" applyAlignment="1">
      <alignment horizontal="right"/>
    </xf>
    <xf numFmtId="3" fontId="11" fillId="0" borderId="4" xfId="11" applyNumberFormat="1" applyFont="1" applyFill="1" applyBorder="1" applyAlignment="1">
      <alignment horizontal="left"/>
    </xf>
    <xf numFmtId="3" fontId="11" fillId="0" borderId="4" xfId="11" applyNumberFormat="1" applyFont="1" applyFill="1" applyBorder="1"/>
    <xf numFmtId="166" fontId="10" fillId="0" borderId="4" xfId="11" applyNumberFormat="1" applyFont="1" applyFill="1" applyBorder="1"/>
    <xf numFmtId="166" fontId="11" fillId="0" borderId="19" xfId="11" applyNumberFormat="1" applyFont="1" applyFill="1" applyBorder="1"/>
    <xf numFmtId="0" fontId="53" fillId="23" borderId="0" xfId="11" applyFont="1" applyFill="1"/>
    <xf numFmtId="3" fontId="57" fillId="0" borderId="31" xfId="11" applyNumberFormat="1" applyFont="1" applyFill="1" applyBorder="1" applyAlignment="1">
      <alignment horizontal="left"/>
    </xf>
    <xf numFmtId="3" fontId="57" fillId="0" borderId="5" xfId="11" applyNumberFormat="1" applyFont="1" applyFill="1" applyBorder="1"/>
    <xf numFmtId="166" fontId="57" fillId="0" borderId="5" xfId="11" applyNumberFormat="1" applyFont="1" applyFill="1" applyBorder="1" applyAlignment="1">
      <alignment horizontal="right"/>
    </xf>
    <xf numFmtId="3" fontId="27" fillId="0" borderId="0" xfId="3" applyNumberFormat="1" applyFont="1" applyFill="1" applyBorder="1" applyAlignment="1">
      <alignment horizontal="right"/>
    </xf>
    <xf numFmtId="37" fontId="26" fillId="13" borderId="4" xfId="4" applyNumberFormat="1" applyFont="1" applyFill="1" applyBorder="1"/>
    <xf numFmtId="37" fontId="10" fillId="2" borderId="76" xfId="4" applyNumberFormat="1" applyFont="1" applyFill="1" applyBorder="1"/>
    <xf numFmtId="166" fontId="26" fillId="0" borderId="77" xfId="4" applyNumberFormat="1" applyFont="1" applyFill="1" applyBorder="1" applyAlignment="1">
      <alignment horizontal="right"/>
    </xf>
    <xf numFmtId="165" fontId="32" fillId="13" borderId="0" xfId="5" applyNumberFormat="1" applyFont="1" applyFill="1" applyBorder="1" applyAlignment="1">
      <alignment horizontal="right"/>
    </xf>
    <xf numFmtId="166" fontId="26" fillId="13" borderId="0" xfId="4" applyNumberFormat="1" applyFont="1" applyFill="1" applyBorder="1" applyAlignment="1">
      <alignment horizontal="right"/>
    </xf>
    <xf numFmtId="166" fontId="26" fillId="13" borderId="47" xfId="4" applyNumberFormat="1" applyFont="1" applyFill="1" applyBorder="1" applyAlignment="1">
      <alignment horizontal="right"/>
    </xf>
    <xf numFmtId="3" fontId="26" fillId="13" borderId="9" xfId="3" applyNumberFormat="1" applyFont="1" applyFill="1" applyBorder="1"/>
    <xf numFmtId="3" fontId="27" fillId="13" borderId="10" xfId="3" applyNumberFormat="1" applyFont="1" applyFill="1" applyBorder="1" applyAlignment="1">
      <alignment horizontal="right"/>
    </xf>
    <xf numFmtId="166" fontId="26" fillId="13" borderId="10" xfId="0" applyNumberFormat="1" applyFont="1" applyFill="1" applyBorder="1" applyAlignment="1">
      <alignment horizontal="right"/>
    </xf>
    <xf numFmtId="166" fontId="26" fillId="13" borderId="16" xfId="0" applyNumberFormat="1" applyFont="1" applyFill="1" applyBorder="1" applyAlignment="1">
      <alignment horizontal="right"/>
    </xf>
    <xf numFmtId="165" fontId="26" fillId="0" borderId="77" xfId="4" applyNumberFormat="1" applyFont="1" applyFill="1" applyBorder="1"/>
    <xf numFmtId="166" fontId="26" fillId="0" borderId="77" xfId="0" applyNumberFormat="1" applyFont="1" applyFill="1" applyBorder="1" applyAlignment="1">
      <alignment horizontal="right"/>
    </xf>
    <xf numFmtId="0" fontId="26" fillId="0" borderId="9" xfId="0" applyFont="1" applyFill="1" applyBorder="1" applyAlignment="1">
      <alignment horizontal="left" indent="1"/>
    </xf>
    <xf numFmtId="0" fontId="16" fillId="8" borderId="0" xfId="0" applyFont="1" applyFill="1" applyBorder="1"/>
    <xf numFmtId="0" fontId="26" fillId="30" borderId="4" xfId="4" applyFont="1" applyFill="1" applyBorder="1"/>
    <xf numFmtId="0" fontId="27" fillId="30" borderId="0" xfId="4" applyFont="1" applyFill="1" applyBorder="1" applyAlignment="1">
      <alignment horizontal="right"/>
    </xf>
    <xf numFmtId="37" fontId="26" fillId="30" borderId="0" xfId="4" applyNumberFormat="1" applyFont="1" applyFill="1"/>
    <xf numFmtId="166" fontId="26" fillId="30" borderId="0" xfId="0" applyNumberFormat="1" applyFont="1" applyFill="1" applyBorder="1" applyAlignment="1">
      <alignment horizontal="right"/>
    </xf>
    <xf numFmtId="166" fontId="26" fillId="30" borderId="11" xfId="0" applyNumberFormat="1" applyFont="1" applyFill="1" applyBorder="1" applyAlignment="1">
      <alignment horizontal="right"/>
    </xf>
    <xf numFmtId="165" fontId="26" fillId="30" borderId="0" xfId="4" applyNumberFormat="1" applyFont="1" applyFill="1" applyBorder="1" applyAlignment="1">
      <alignment horizontal="right"/>
    </xf>
    <xf numFmtId="166" fontId="26" fillId="30" borderId="0" xfId="4" applyNumberFormat="1" applyFont="1" applyFill="1" applyBorder="1" applyAlignment="1">
      <alignment horizontal="right"/>
    </xf>
    <xf numFmtId="166" fontId="26" fillId="30" borderId="11" xfId="4" applyNumberFormat="1" applyFont="1" applyFill="1" applyBorder="1" applyAlignment="1">
      <alignment horizontal="right"/>
    </xf>
    <xf numFmtId="0" fontId="26" fillId="30" borderId="4" xfId="0" applyFont="1" applyFill="1" applyBorder="1"/>
    <xf numFmtId="37" fontId="26" fillId="30" borderId="47" xfId="4" applyNumberFormat="1" applyFont="1" applyFill="1" applyBorder="1"/>
    <xf numFmtId="0" fontId="26" fillId="30" borderId="4" xfId="0" applyFont="1" applyFill="1" applyBorder="1" applyAlignment="1">
      <alignment horizontal="left" indent="1"/>
    </xf>
    <xf numFmtId="166" fontId="26" fillId="30" borderId="47" xfId="4" applyNumberFormat="1" applyFont="1" applyFill="1" applyBorder="1" applyAlignment="1">
      <alignment horizontal="right"/>
    </xf>
    <xf numFmtId="0" fontId="26" fillId="30" borderId="36" xfId="0" applyFont="1" applyFill="1" applyBorder="1"/>
    <xf numFmtId="166" fontId="26" fillId="30" borderId="37" xfId="4" applyNumberFormat="1" applyFont="1" applyFill="1" applyBorder="1" applyAlignment="1">
      <alignment horizontal="right"/>
    </xf>
    <xf numFmtId="166" fontId="26" fillId="30" borderId="77" xfId="4" applyNumberFormat="1" applyFont="1" applyFill="1" applyBorder="1" applyAlignment="1">
      <alignment horizontal="right"/>
    </xf>
    <xf numFmtId="37" fontId="30" fillId="16" borderId="4" xfId="4" applyNumberFormat="1" applyFont="1" applyFill="1" applyBorder="1" applyAlignment="1">
      <alignment wrapText="1"/>
    </xf>
    <xf numFmtId="166" fontId="26" fillId="30" borderId="0" xfId="4" applyNumberFormat="1" applyFont="1" applyFill="1" applyBorder="1"/>
    <xf numFmtId="166" fontId="26" fillId="30" borderId="4" xfId="4" applyNumberFormat="1" applyFont="1" applyFill="1" applyBorder="1"/>
    <xf numFmtId="165" fontId="26" fillId="30" borderId="11" xfId="4" applyNumberFormat="1" applyFont="1" applyFill="1" applyBorder="1"/>
    <xf numFmtId="165" fontId="26" fillId="30" borderId="0" xfId="0" applyNumberFormat="1" applyFont="1" applyFill="1" applyBorder="1" applyProtection="1"/>
    <xf numFmtId="166" fontId="26" fillId="30" borderId="33" xfId="4" applyNumberFormat="1" applyFont="1" applyFill="1" applyBorder="1" applyAlignment="1">
      <alignment horizontal="right"/>
    </xf>
    <xf numFmtId="168" fontId="26" fillId="0" borderId="0" xfId="0" applyNumberFormat="1" applyFont="1" applyFill="1"/>
    <xf numFmtId="37" fontId="33" fillId="0" borderId="0" xfId="4" quotePrefix="1" applyNumberFormat="1" applyFont="1" applyFill="1"/>
    <xf numFmtId="165" fontId="26" fillId="0" borderId="77" xfId="4" applyNumberFormat="1" applyFont="1" applyFill="1" applyBorder="1" applyAlignment="1">
      <alignment horizontal="right"/>
    </xf>
    <xf numFmtId="166" fontId="29" fillId="0" borderId="51" xfId="4" applyNumberFormat="1" applyFont="1" applyFill="1" applyBorder="1" applyAlignment="1">
      <alignment horizontal="right"/>
    </xf>
    <xf numFmtId="166" fontId="29" fillId="0" borderId="49" xfId="4" applyNumberFormat="1" applyFont="1" applyFill="1" applyBorder="1" applyAlignment="1">
      <alignment horizontal="right"/>
    </xf>
    <xf numFmtId="37" fontId="37" fillId="0" borderId="4" xfId="4" applyNumberFormat="1" applyFont="1" applyFill="1" applyBorder="1"/>
    <xf numFmtId="0" fontId="30" fillId="13" borderId="4" xfId="4" applyFont="1" applyFill="1" applyBorder="1"/>
    <xf numFmtId="0" fontId="27" fillId="13" borderId="51" xfId="4" applyFont="1" applyFill="1" applyBorder="1" applyAlignment="1">
      <alignment horizontal="right"/>
    </xf>
    <xf numFmtId="3" fontId="26" fillId="13" borderId="0" xfId="0" applyNumberFormat="1" applyFont="1" applyFill="1" applyBorder="1" applyAlignment="1">
      <alignment horizontal="right"/>
    </xf>
    <xf numFmtId="3" fontId="26" fillId="13" borderId="11" xfId="0" applyNumberFormat="1" applyFont="1" applyFill="1" applyBorder="1" applyAlignment="1">
      <alignment horizontal="right"/>
    </xf>
    <xf numFmtId="37" fontId="10" fillId="13" borderId="0" xfId="4" applyNumberFormat="1" applyFont="1" applyFill="1"/>
    <xf numFmtId="0" fontId="30" fillId="13" borderId="1" xfId="4" applyFont="1" applyFill="1" applyBorder="1"/>
    <xf numFmtId="165" fontId="27" fillId="13" borderId="0" xfId="5" applyNumberFormat="1" applyFont="1" applyFill="1" applyBorder="1" applyAlignment="1">
      <alignment horizontal="right"/>
    </xf>
    <xf numFmtId="3" fontId="26" fillId="13" borderId="2" xfId="0" applyNumberFormat="1" applyFont="1" applyFill="1" applyBorder="1" applyAlignment="1">
      <alignment horizontal="right"/>
    </xf>
    <xf numFmtId="3" fontId="26" fillId="13" borderId="3" xfId="0" applyNumberFormat="1" applyFont="1" applyFill="1" applyBorder="1" applyAlignment="1">
      <alignment horizontal="right"/>
    </xf>
    <xf numFmtId="166" fontId="26" fillId="13" borderId="11" xfId="4" applyNumberFormat="1" applyFont="1" applyFill="1" applyBorder="1" applyAlignment="1">
      <alignment horizontal="right"/>
    </xf>
    <xf numFmtId="37" fontId="29" fillId="13" borderId="4" xfId="4" applyNumberFormat="1" applyFont="1" applyFill="1" applyBorder="1"/>
    <xf numFmtId="37" fontId="26" fillId="13" borderId="4" xfId="4" applyNumberFormat="1" applyFont="1" applyFill="1" applyBorder="1" applyAlignment="1">
      <alignment horizontal="left" indent="1"/>
    </xf>
    <xf numFmtId="0" fontId="26" fillId="13" borderId="9" xfId="0" applyFont="1" applyFill="1" applyBorder="1"/>
    <xf numFmtId="165" fontId="27" fillId="13" borderId="10" xfId="5" applyNumberFormat="1" applyFont="1" applyFill="1" applyBorder="1" applyAlignment="1">
      <alignment horizontal="right"/>
    </xf>
    <xf numFmtId="166" fontId="26" fillId="13" borderId="10" xfId="1" applyNumberFormat="1" applyFont="1" applyFill="1" applyBorder="1" applyAlignment="1">
      <alignment horizontal="right"/>
    </xf>
    <xf numFmtId="166" fontId="26" fillId="13" borderId="16" xfId="1" applyNumberFormat="1" applyFont="1" applyFill="1" applyBorder="1" applyAlignment="1">
      <alignment horizontal="right"/>
    </xf>
    <xf numFmtId="37" fontId="26" fillId="13" borderId="0" xfId="4" applyNumberFormat="1" applyFont="1" applyFill="1" applyBorder="1"/>
    <xf numFmtId="166" fontId="29" fillId="13" borderId="8" xfId="4" applyNumberFormat="1" applyFont="1" applyFill="1" applyBorder="1" applyAlignment="1">
      <alignment horizontal="right"/>
    </xf>
    <xf numFmtId="166" fontId="29" fillId="13" borderId="13" xfId="4" applyNumberFormat="1" applyFont="1" applyFill="1" applyBorder="1" applyAlignment="1">
      <alignment horizontal="right"/>
    </xf>
    <xf numFmtId="37" fontId="26" fillId="13" borderId="1" xfId="4" applyNumberFormat="1" applyFont="1" applyFill="1" applyBorder="1"/>
    <xf numFmtId="166" fontId="26" fillId="13" borderId="0" xfId="4" applyNumberFormat="1" applyFont="1" applyFill="1"/>
    <xf numFmtId="166" fontId="26" fillId="13" borderId="11" xfId="4" applyNumberFormat="1" applyFont="1" applyFill="1" applyBorder="1"/>
    <xf numFmtId="37" fontId="29" fillId="13" borderId="4" xfId="4" applyNumberFormat="1" applyFont="1" applyFill="1" applyBorder="1" applyAlignment="1">
      <alignment horizontal="left"/>
    </xf>
    <xf numFmtId="3" fontId="27" fillId="13" borderId="0" xfId="0" applyNumberFormat="1" applyFont="1" applyFill="1" applyBorder="1" applyAlignment="1">
      <alignment horizontal="right"/>
    </xf>
    <xf numFmtId="166" fontId="26" fillId="13" borderId="0" xfId="0" applyNumberFormat="1" applyFont="1" applyFill="1" applyBorder="1" applyAlignment="1">
      <alignment horizontal="right"/>
    </xf>
    <xf numFmtId="3" fontId="26" fillId="13" borderId="4" xfId="0" applyNumberFormat="1" applyFont="1" applyFill="1" applyBorder="1"/>
    <xf numFmtId="166" fontId="26" fillId="13" borderId="8" xfId="4" applyNumberFormat="1" applyFont="1" applyFill="1" applyBorder="1" applyAlignment="1">
      <alignment horizontal="right"/>
    </xf>
    <xf numFmtId="166" fontId="26" fillId="13" borderId="13" xfId="4" applyNumberFormat="1" applyFont="1" applyFill="1" applyBorder="1" applyAlignment="1">
      <alignment horizontal="right"/>
    </xf>
    <xf numFmtId="37" fontId="12" fillId="13" borderId="0" xfId="4" applyNumberFormat="1" applyFont="1" applyFill="1" applyAlignment="1">
      <alignment horizontal="right"/>
    </xf>
    <xf numFmtId="3" fontId="10" fillId="13" borderId="0" xfId="0" applyNumberFormat="1" applyFont="1" applyFill="1"/>
    <xf numFmtId="3" fontId="26" fillId="13" borderId="77" xfId="0" applyNumberFormat="1" applyFont="1" applyFill="1" applyBorder="1" applyAlignment="1">
      <alignment horizontal="right"/>
    </xf>
    <xf numFmtId="166" fontId="26" fillId="13" borderId="77" xfId="4" applyNumberFormat="1" applyFont="1" applyFill="1" applyBorder="1" applyAlignment="1">
      <alignment horizontal="right"/>
    </xf>
    <xf numFmtId="37" fontId="29" fillId="13" borderId="48" xfId="4" applyNumberFormat="1" applyFont="1" applyFill="1" applyBorder="1"/>
    <xf numFmtId="3" fontId="26" fillId="13" borderId="51" xfId="4" applyNumberFormat="1" applyFont="1" applyFill="1" applyBorder="1"/>
    <xf numFmtId="166" fontId="29" fillId="13" borderId="51" xfId="4" applyNumberFormat="1" applyFont="1" applyFill="1" applyBorder="1" applyAlignment="1">
      <alignment horizontal="right"/>
    </xf>
    <xf numFmtId="166" fontId="29" fillId="13" borderId="49" xfId="4" applyNumberFormat="1" applyFont="1" applyFill="1" applyBorder="1" applyAlignment="1">
      <alignment horizontal="right"/>
    </xf>
    <xf numFmtId="37" fontId="27" fillId="13" borderId="0" xfId="4" applyNumberFormat="1" applyFont="1" applyFill="1" applyBorder="1" applyAlignment="1">
      <alignment horizontal="right"/>
    </xf>
    <xf numFmtId="166" fontId="26" fillId="13" borderId="77" xfId="0" applyNumberFormat="1" applyFont="1" applyFill="1" applyBorder="1"/>
    <xf numFmtId="166" fontId="26" fillId="13" borderId="77" xfId="0" applyNumberFormat="1" applyFont="1" applyFill="1" applyBorder="1" applyAlignment="1">
      <alignment horizontal="right"/>
    </xf>
    <xf numFmtId="3" fontId="26" fillId="13" borderId="48" xfId="0" applyNumberFormat="1" applyFont="1" applyFill="1" applyBorder="1"/>
    <xf numFmtId="3" fontId="27" fillId="13" borderId="51" xfId="0" applyNumberFormat="1" applyFont="1" applyFill="1" applyBorder="1" applyAlignment="1">
      <alignment horizontal="right"/>
    </xf>
    <xf numFmtId="166" fontId="26" fillId="13" borderId="51" xfId="0" applyNumberFormat="1" applyFont="1" applyFill="1" applyBorder="1" applyAlignment="1">
      <alignment horizontal="right"/>
    </xf>
    <xf numFmtId="166" fontId="26" fillId="13" borderId="49" xfId="0" applyNumberFormat="1" applyFont="1" applyFill="1" applyBorder="1" applyAlignment="1">
      <alignment horizontal="right"/>
    </xf>
    <xf numFmtId="167" fontId="26" fillId="0" borderId="0" xfId="0" applyNumberFormat="1" applyFont="1" applyFill="1" applyBorder="1" applyAlignment="1">
      <alignment horizontal="right"/>
    </xf>
    <xf numFmtId="167" fontId="26" fillId="0" borderId="51" xfId="0" applyNumberFormat="1" applyFont="1" applyFill="1" applyBorder="1" applyAlignment="1">
      <alignment horizontal="right"/>
    </xf>
    <xf numFmtId="37" fontId="26" fillId="0" borderId="4" xfId="4" quotePrefix="1" applyNumberFormat="1" applyFont="1" applyFill="1" applyBorder="1"/>
    <xf numFmtId="166" fontId="29" fillId="0" borderId="77" xfId="4" applyNumberFormat="1" applyFont="1" applyFill="1" applyBorder="1" applyAlignment="1">
      <alignment horizontal="right"/>
    </xf>
    <xf numFmtId="3" fontId="26" fillId="0" borderId="48" xfId="0" applyNumberFormat="1" applyFont="1" applyFill="1" applyBorder="1"/>
    <xf numFmtId="3" fontId="27" fillId="0" borderId="51" xfId="0" applyNumberFormat="1" applyFont="1" applyFill="1" applyBorder="1" applyAlignment="1">
      <alignment horizontal="right"/>
    </xf>
    <xf numFmtId="166" fontId="26" fillId="0" borderId="51" xfId="0" applyNumberFormat="1" applyFont="1" applyFill="1" applyBorder="1" applyAlignment="1">
      <alignment horizontal="right"/>
    </xf>
    <xf numFmtId="166" fontId="26" fillId="0" borderId="49" xfId="0" applyNumberFormat="1" applyFont="1" applyFill="1" applyBorder="1" applyAlignment="1">
      <alignment horizontal="right"/>
    </xf>
    <xf numFmtId="165" fontId="29" fillId="0" borderId="77" xfId="4" applyNumberFormat="1" applyFont="1" applyFill="1" applyBorder="1" applyAlignment="1">
      <alignment horizontal="right"/>
    </xf>
    <xf numFmtId="37" fontId="26" fillId="0" borderId="77" xfId="4" applyNumberFormat="1" applyFont="1" applyFill="1" applyBorder="1"/>
    <xf numFmtId="3" fontId="26" fillId="0" borderId="77" xfId="0" applyNumberFormat="1" applyFont="1" applyFill="1" applyBorder="1"/>
    <xf numFmtId="166" fontId="26" fillId="0" borderId="77" xfId="1" applyNumberFormat="1" applyFont="1" applyFill="1" applyBorder="1" applyAlignment="1">
      <alignment horizontal="right"/>
    </xf>
    <xf numFmtId="171" fontId="26" fillId="0" borderId="0" xfId="0" applyNumberFormat="1" applyFont="1" applyFill="1" applyBorder="1" applyAlignment="1">
      <alignment horizontal="right"/>
    </xf>
    <xf numFmtId="0" fontId="26" fillId="0" borderId="4" xfId="4" applyFont="1" applyFill="1" applyBorder="1" applyAlignment="1"/>
    <xf numFmtId="166" fontId="26" fillId="0" borderId="0" xfId="7" applyNumberFormat="1" applyFont="1" applyFill="1" applyBorder="1" applyAlignment="1">
      <alignment horizontal="right"/>
    </xf>
    <xf numFmtId="166" fontId="26" fillId="0" borderId="77" xfId="7" applyNumberFormat="1" applyFont="1" applyFill="1" applyBorder="1" applyAlignment="1">
      <alignment horizontal="right"/>
    </xf>
    <xf numFmtId="166" fontId="26" fillId="0" borderId="51" xfId="7" applyNumberFormat="1" applyFont="1" applyFill="1" applyBorder="1" applyAlignment="1">
      <alignment horizontal="right"/>
    </xf>
    <xf numFmtId="37" fontId="29" fillId="16" borderId="49" xfId="4" applyNumberFormat="1" applyFont="1" applyFill="1" applyBorder="1" applyAlignment="1">
      <alignment horizontal="right"/>
    </xf>
    <xf numFmtId="166" fontId="29" fillId="0" borderId="6" xfId="4" applyNumberFormat="1" applyFont="1" applyFill="1" applyBorder="1" applyAlignment="1">
      <alignment horizontal="right"/>
    </xf>
    <xf numFmtId="166" fontId="29" fillId="0" borderId="12" xfId="4" applyNumberFormat="1" applyFont="1" applyFill="1" applyBorder="1" applyAlignment="1">
      <alignment horizontal="right"/>
    </xf>
    <xf numFmtId="3" fontId="23" fillId="0" borderId="0" xfId="7" applyNumberFormat="1" applyFont="1" applyFill="1" applyBorder="1"/>
    <xf numFmtId="37" fontId="29" fillId="5" borderId="0" xfId="4" applyNumberFormat="1" applyFont="1" applyFill="1"/>
    <xf numFmtId="37" fontId="23" fillId="16" borderId="5" xfId="4" applyNumberFormat="1" applyFont="1" applyFill="1" applyBorder="1"/>
    <xf numFmtId="37" fontId="26" fillId="16" borderId="6" xfId="4" applyNumberFormat="1" applyFont="1" applyFill="1" applyBorder="1"/>
    <xf numFmtId="37" fontId="26" fillId="16" borderId="6" xfId="4" applyNumberFormat="1" applyFont="1" applyFill="1" applyBorder="1" applyAlignment="1">
      <alignment horizontal="right"/>
    </xf>
    <xf numFmtId="0" fontId="28" fillId="16" borderId="12" xfId="4" applyFont="1" applyFill="1" applyBorder="1" applyAlignment="1">
      <alignment horizontal="right"/>
    </xf>
    <xf numFmtId="37" fontId="28" fillId="0" borderId="0" xfId="4" applyNumberFormat="1" applyFont="1" applyFill="1" applyAlignment="1"/>
    <xf numFmtId="0" fontId="26" fillId="9" borderId="0" xfId="7" applyFont="1" applyFill="1" applyProtection="1"/>
    <xf numFmtId="0" fontId="62" fillId="0" borderId="0" xfId="7" applyFont="1" applyAlignment="1">
      <alignment horizontal="left" vertical="top"/>
    </xf>
    <xf numFmtId="0" fontId="64" fillId="0" borderId="0" xfId="7" applyFont="1"/>
    <xf numFmtId="37" fontId="28" fillId="13" borderId="14" xfId="4" applyNumberFormat="1" applyFont="1" applyFill="1" applyBorder="1" applyAlignment="1">
      <alignment horizontal="right"/>
    </xf>
    <xf numFmtId="37" fontId="26" fillId="13" borderId="14" xfId="4" applyNumberFormat="1" applyFont="1" applyFill="1" applyBorder="1" applyAlignment="1">
      <alignment horizontal="right"/>
    </xf>
    <xf numFmtId="0" fontId="65" fillId="0" borderId="81" xfId="7" applyFont="1" applyBorder="1" applyAlignment="1">
      <alignment horizontal="center" vertical="top" wrapText="1"/>
    </xf>
    <xf numFmtId="0" fontId="65" fillId="0" borderId="82" xfId="7" applyFont="1" applyBorder="1" applyAlignment="1">
      <alignment horizontal="center" vertical="top" wrapText="1"/>
    </xf>
    <xf numFmtId="0" fontId="65" fillId="0" borderId="83" xfId="7" applyFont="1" applyBorder="1" applyAlignment="1">
      <alignment horizontal="center" vertical="top" wrapText="1"/>
    </xf>
    <xf numFmtId="37" fontId="30" fillId="13" borderId="48" xfId="4" applyNumberFormat="1" applyFont="1" applyFill="1" applyBorder="1"/>
    <xf numFmtId="37" fontId="28" fillId="13" borderId="84" xfId="4" applyNumberFormat="1" applyFont="1" applyFill="1" applyBorder="1" applyAlignment="1">
      <alignment horizontal="right"/>
    </xf>
    <xf numFmtId="37" fontId="26" fillId="13" borderId="84" xfId="4" applyNumberFormat="1" applyFont="1" applyFill="1" applyBorder="1" applyAlignment="1">
      <alignment horizontal="right"/>
    </xf>
    <xf numFmtId="0" fontId="64" fillId="0" borderId="81" xfId="7" applyFont="1" applyBorder="1" applyAlignment="1">
      <alignment vertical="top" wrapText="1"/>
    </xf>
    <xf numFmtId="37" fontId="30" fillId="13" borderId="48" xfId="4" quotePrefix="1" applyNumberFormat="1" applyFont="1" applyFill="1" applyBorder="1" applyAlignment="1">
      <alignment horizontal="left"/>
    </xf>
    <xf numFmtId="37" fontId="28" fillId="13" borderId="84" xfId="4" applyNumberFormat="1" applyFont="1" applyFill="1" applyBorder="1" applyAlignment="1">
      <alignment horizontal="center" wrapText="1"/>
    </xf>
    <xf numFmtId="37" fontId="29" fillId="0" borderId="0" xfId="4" applyNumberFormat="1" applyFont="1" applyFill="1" applyBorder="1" applyAlignment="1">
      <alignment horizontal="right"/>
    </xf>
    <xf numFmtId="37" fontId="36" fillId="0" borderId="0" xfId="4" applyNumberFormat="1" applyFont="1" applyFill="1" applyAlignment="1"/>
    <xf numFmtId="37" fontId="29" fillId="0" borderId="0" xfId="4" applyNumberFormat="1" applyFont="1" applyFill="1" applyAlignment="1">
      <alignment vertical="center"/>
    </xf>
    <xf numFmtId="0" fontId="65" fillId="0" borderId="85" xfId="7" applyFont="1" applyBorder="1" applyAlignment="1">
      <alignment horizontal="center" vertical="top" wrapText="1"/>
    </xf>
    <xf numFmtId="0" fontId="65" fillId="0" borderId="86" xfId="7" applyFont="1" applyBorder="1" applyAlignment="1">
      <alignment horizontal="center" vertical="top" wrapText="1"/>
    </xf>
    <xf numFmtId="165" fontId="26" fillId="0" borderId="4" xfId="4" applyNumberFormat="1" applyFont="1" applyFill="1" applyBorder="1"/>
    <xf numFmtId="165" fontId="26" fillId="0" borderId="4" xfId="4" applyNumberFormat="1" applyFont="1" applyFill="1" applyBorder="1" applyAlignment="1">
      <alignment wrapText="1"/>
    </xf>
    <xf numFmtId="166" fontId="26" fillId="30" borderId="33" xfId="7" applyNumberFormat="1" applyFont="1" applyFill="1" applyBorder="1" applyAlignment="1">
      <alignment horizontal="right"/>
    </xf>
    <xf numFmtId="0" fontId="64" fillId="0" borderId="87" xfId="7" applyFont="1" applyBorder="1" applyAlignment="1">
      <alignment vertical="top" wrapText="1"/>
    </xf>
    <xf numFmtId="37" fontId="36" fillId="30" borderId="0" xfId="4" applyNumberFormat="1" applyFont="1" applyFill="1"/>
    <xf numFmtId="165" fontId="29" fillId="0" borderId="5" xfId="4" quotePrefix="1" applyNumberFormat="1" applyFont="1" applyFill="1" applyBorder="1"/>
    <xf numFmtId="166" fontId="29" fillId="0" borderId="31" xfId="4" applyNumberFormat="1" applyFont="1" applyFill="1" applyBorder="1" applyAlignment="1">
      <alignment horizontal="right"/>
    </xf>
    <xf numFmtId="166" fontId="29" fillId="0" borderId="31" xfId="7" applyNumberFormat="1" applyFont="1" applyFill="1" applyBorder="1" applyAlignment="1">
      <alignment horizontal="right"/>
    </xf>
    <xf numFmtId="0" fontId="64" fillId="0" borderId="88" xfId="7" applyFont="1" applyBorder="1" applyAlignment="1">
      <alignment vertical="top" wrapText="1"/>
    </xf>
    <xf numFmtId="0" fontId="31" fillId="0" borderId="0" xfId="7" applyFont="1" applyAlignment="1">
      <alignment horizontal="justify"/>
    </xf>
    <xf numFmtId="166" fontId="64" fillId="0" borderId="0" xfId="7" applyNumberFormat="1" applyFont="1"/>
    <xf numFmtId="37" fontId="29" fillId="9" borderId="89" xfId="7" applyNumberFormat="1" applyFont="1" applyFill="1" applyBorder="1" applyAlignment="1">
      <alignment horizontal="left"/>
    </xf>
    <xf numFmtId="37" fontId="65" fillId="0" borderId="89" xfId="7" applyNumberFormat="1" applyFont="1" applyBorder="1" applyAlignment="1">
      <alignment horizontal="left" vertical="center" wrapText="1"/>
    </xf>
    <xf numFmtId="37" fontId="29" fillId="0" borderId="90" xfId="4" applyNumberFormat="1" applyFont="1" applyFill="1" applyBorder="1" applyAlignment="1">
      <alignment vertical="center"/>
    </xf>
    <xf numFmtId="166" fontId="26" fillId="0" borderId="33" xfId="7" applyNumberFormat="1" applyFont="1" applyFill="1" applyBorder="1" applyAlignment="1">
      <alignment horizontal="right"/>
    </xf>
    <xf numFmtId="0" fontId="35" fillId="0" borderId="0" xfId="4" applyFont="1" applyFill="1" applyBorder="1" applyAlignment="1">
      <alignment horizontal="left"/>
    </xf>
    <xf numFmtId="0" fontId="35" fillId="0" borderId="0" xfId="4" applyFont="1" applyFill="1" applyBorder="1" applyAlignment="1">
      <alignment horizontal="right"/>
    </xf>
    <xf numFmtId="37" fontId="23" fillId="0" borderId="0" xfId="4" applyNumberFormat="1" applyFont="1" applyFill="1" applyBorder="1" applyAlignment="1">
      <alignment horizontal="left"/>
    </xf>
    <xf numFmtId="37" fontId="23" fillId="16" borderId="1" xfId="4" applyNumberFormat="1" applyFont="1" applyFill="1" applyBorder="1"/>
    <xf numFmtId="37" fontId="23" fillId="16" borderId="2" xfId="4" applyNumberFormat="1" applyFont="1" applyFill="1" applyBorder="1"/>
    <xf numFmtId="37" fontId="26" fillId="0" borderId="0" xfId="4" applyNumberFormat="1" applyFont="1" applyFill="1" applyAlignment="1"/>
    <xf numFmtId="37" fontId="23" fillId="16" borderId="48" xfId="4" applyNumberFormat="1" applyFont="1" applyFill="1" applyBorder="1"/>
    <xf numFmtId="37" fontId="23" fillId="16" borderId="51" xfId="4" applyNumberFormat="1" applyFont="1" applyFill="1" applyBorder="1"/>
    <xf numFmtId="0" fontId="28" fillId="16" borderId="49" xfId="4" applyFont="1" applyFill="1" applyBorder="1" applyAlignment="1">
      <alignment horizontal="right"/>
    </xf>
    <xf numFmtId="37" fontId="28" fillId="13" borderId="0" xfId="4" applyNumberFormat="1" applyFont="1" applyFill="1" applyBorder="1" applyAlignment="1">
      <alignment horizontal="right"/>
    </xf>
    <xf numFmtId="0" fontId="11" fillId="9" borderId="0" xfId="7" applyFont="1" applyFill="1" applyBorder="1"/>
    <xf numFmtId="37" fontId="30" fillId="13" borderId="51" xfId="4" quotePrefix="1" applyNumberFormat="1" applyFont="1" applyFill="1" applyBorder="1" applyAlignment="1">
      <alignment horizontal="left"/>
    </xf>
    <xf numFmtId="37" fontId="28" fillId="13" borderId="51" xfId="4" applyNumberFormat="1" applyFont="1" applyFill="1" applyBorder="1" applyAlignment="1">
      <alignment horizontal="right"/>
    </xf>
    <xf numFmtId="37" fontId="26" fillId="13" borderId="49" xfId="4" applyNumberFormat="1" applyFont="1" applyFill="1" applyBorder="1" applyAlignment="1">
      <alignment horizontal="right"/>
    </xf>
    <xf numFmtId="165" fontId="29" fillId="0" borderId="1" xfId="4" applyNumberFormat="1" applyFont="1" applyFill="1" applyBorder="1"/>
    <xf numFmtId="165" fontId="29" fillId="0" borderId="4" xfId="4" applyNumberFormat="1" applyFont="1" applyFill="1" applyBorder="1"/>
    <xf numFmtId="165" fontId="29" fillId="0" borderId="6" xfId="4" quotePrefix="1" applyNumberFormat="1" applyFont="1" applyFill="1" applyBorder="1"/>
    <xf numFmtId="37" fontId="29" fillId="0" borderId="0" xfId="4" applyNumberFormat="1" applyFont="1" applyFill="1" applyAlignment="1"/>
    <xf numFmtId="0" fontId="26" fillId="0" borderId="4" xfId="7" applyFont="1" applyBorder="1"/>
    <xf numFmtId="0" fontId="26" fillId="0" borderId="0" xfId="7" applyFont="1" applyBorder="1"/>
    <xf numFmtId="165" fontId="29" fillId="0" borderId="5" xfId="4" applyNumberFormat="1" applyFont="1" applyFill="1" applyBorder="1"/>
    <xf numFmtId="165" fontId="29" fillId="0" borderId="6" xfId="4" applyNumberFormat="1" applyFont="1" applyFill="1" applyBorder="1"/>
    <xf numFmtId="166" fontId="29" fillId="0" borderId="6" xfId="7" applyNumberFormat="1" applyFont="1" applyFill="1" applyBorder="1" applyAlignment="1">
      <alignment horizontal="right"/>
    </xf>
    <xf numFmtId="165" fontId="29" fillId="30" borderId="5" xfId="4" applyNumberFormat="1" applyFont="1" applyFill="1" applyBorder="1"/>
    <xf numFmtId="165" fontId="29" fillId="30" borderId="6" xfId="4" applyNumberFormat="1" applyFont="1" applyFill="1" applyBorder="1"/>
    <xf numFmtId="166" fontId="29" fillId="30" borderId="6" xfId="4" applyNumberFormat="1" applyFont="1" applyFill="1" applyBorder="1" applyAlignment="1">
      <alignment horizontal="right"/>
    </xf>
    <xf numFmtId="166" fontId="29" fillId="30" borderId="31" xfId="4" applyNumberFormat="1" applyFont="1" applyFill="1" applyBorder="1" applyAlignment="1">
      <alignment horizontal="right"/>
    </xf>
    <xf numFmtId="166" fontId="26" fillId="30" borderId="6" xfId="4" applyNumberFormat="1" applyFont="1" applyFill="1" applyBorder="1" applyAlignment="1">
      <alignment horizontal="right"/>
    </xf>
    <xf numFmtId="166" fontId="26" fillId="30" borderId="6" xfId="7" applyNumberFormat="1" applyFont="1" applyFill="1" applyBorder="1" applyAlignment="1">
      <alignment horizontal="right"/>
    </xf>
    <xf numFmtId="166" fontId="26" fillId="30" borderId="31" xfId="4" applyNumberFormat="1" applyFont="1" applyFill="1" applyBorder="1" applyAlignment="1">
      <alignment horizontal="right"/>
    </xf>
    <xf numFmtId="165" fontId="26" fillId="30" borderId="4" xfId="4" applyNumberFormat="1" applyFont="1" applyFill="1" applyBorder="1"/>
    <xf numFmtId="165" fontId="26" fillId="30" borderId="0" xfId="4" applyNumberFormat="1" applyFont="1" applyFill="1" applyBorder="1"/>
    <xf numFmtId="166" fontId="26" fillId="30" borderId="0" xfId="7" applyNumberFormat="1" applyFont="1" applyFill="1" applyBorder="1" applyAlignment="1">
      <alignment horizontal="right"/>
    </xf>
    <xf numFmtId="165" fontId="29" fillId="30" borderId="19" xfId="4" applyNumberFormat="1" applyFont="1" applyFill="1" applyBorder="1"/>
    <xf numFmtId="165" fontId="29" fillId="30" borderId="17" xfId="4" applyNumberFormat="1" applyFont="1" applyFill="1" applyBorder="1"/>
    <xf numFmtId="166" fontId="26" fillId="30" borderId="17" xfId="4" applyNumberFormat="1" applyFont="1" applyFill="1" applyBorder="1"/>
    <xf numFmtId="166" fontId="26" fillId="30" borderId="35" xfId="4" applyNumberFormat="1" applyFont="1" applyFill="1" applyBorder="1" applyAlignment="1">
      <alignment horizontal="right"/>
    </xf>
    <xf numFmtId="49" fontId="4" fillId="9" borderId="0" xfId="7" applyNumberFormat="1" applyFill="1" applyAlignment="1" applyProtection="1"/>
    <xf numFmtId="37" fontId="29" fillId="0" borderId="0" xfId="4" applyNumberFormat="1" applyFont="1" applyFill="1" applyAlignment="1">
      <alignment horizontal="center"/>
    </xf>
    <xf numFmtId="37" fontId="28" fillId="16" borderId="51" xfId="4" applyNumberFormat="1" applyFont="1" applyFill="1" applyBorder="1" applyAlignment="1">
      <alignment horizontal="right" wrapText="1"/>
    </xf>
    <xf numFmtId="37" fontId="28" fillId="16" borderId="49" xfId="4" applyNumberFormat="1" applyFont="1" applyFill="1" applyBorder="1" applyAlignment="1">
      <alignment horizontal="right" wrapText="1"/>
    </xf>
    <xf numFmtId="37" fontId="28" fillId="13" borderId="51" xfId="4" applyNumberFormat="1" applyFont="1" applyFill="1" applyBorder="1" applyAlignment="1">
      <alignment horizontal="right" wrapText="1"/>
    </xf>
    <xf numFmtId="37" fontId="28" fillId="13" borderId="49" xfId="4" applyNumberFormat="1" applyFont="1" applyFill="1" applyBorder="1" applyAlignment="1">
      <alignment horizontal="right" wrapText="1"/>
    </xf>
    <xf numFmtId="166" fontId="26" fillId="0" borderId="77" xfId="4" applyNumberFormat="1" applyFont="1" applyFill="1" applyBorder="1"/>
    <xf numFmtId="166" fontId="26" fillId="30" borderId="77" xfId="4" applyNumberFormat="1" applyFont="1" applyFill="1" applyBorder="1"/>
    <xf numFmtId="37" fontId="28" fillId="13" borderId="51" xfId="4" quotePrefix="1" applyNumberFormat="1" applyFont="1" applyFill="1" applyBorder="1" applyAlignment="1">
      <alignment horizontal="right" wrapText="1"/>
    </xf>
    <xf numFmtId="165" fontId="29" fillId="0" borderId="1" xfId="4" applyNumberFormat="1" applyFont="1" applyFill="1" applyBorder="1" applyAlignment="1"/>
    <xf numFmtId="165" fontId="29" fillId="0" borderId="4" xfId="4" applyNumberFormat="1" applyFont="1" applyFill="1" applyBorder="1" applyAlignment="1"/>
    <xf numFmtId="165" fontId="26" fillId="0" borderId="4" xfId="4" applyNumberFormat="1" applyFont="1" applyFill="1" applyBorder="1" applyAlignment="1"/>
    <xf numFmtId="165" fontId="26" fillId="0" borderId="48" xfId="4" applyNumberFormat="1" applyFont="1" applyFill="1" applyBorder="1" applyAlignment="1"/>
    <xf numFmtId="166" fontId="26" fillId="0" borderId="51" xfId="4" applyNumberFormat="1" applyFont="1" applyFill="1" applyBorder="1" applyAlignment="1">
      <alignment horizontal="right"/>
    </xf>
    <xf numFmtId="166" fontId="26" fillId="0" borderId="49" xfId="4" applyNumberFormat="1" applyFont="1" applyFill="1" applyBorder="1" applyAlignment="1">
      <alignment horizontal="right"/>
    </xf>
    <xf numFmtId="165" fontId="26" fillId="0" borderId="5" xfId="4" applyNumberFormat="1" applyFont="1" applyFill="1" applyBorder="1" applyAlignment="1"/>
    <xf numFmtId="166" fontId="26" fillId="0" borderId="6" xfId="4" applyNumberFormat="1" applyFont="1" applyFill="1" applyBorder="1" applyAlignment="1">
      <alignment horizontal="right"/>
    </xf>
    <xf numFmtId="166" fontId="26" fillId="0" borderId="12" xfId="4" applyNumberFormat="1" applyFont="1" applyFill="1" applyBorder="1" applyAlignment="1">
      <alignment horizontal="right"/>
    </xf>
    <xf numFmtId="165" fontId="26" fillId="0" borderId="4" xfId="4" applyNumberFormat="1" applyFont="1" applyFill="1" applyBorder="1" applyAlignment="1">
      <alignment horizontal="left" indent="2"/>
    </xf>
    <xf numFmtId="165" fontId="26" fillId="0" borderId="5" xfId="4" applyNumberFormat="1" applyFont="1" applyFill="1" applyBorder="1" applyAlignment="1">
      <alignment horizontal="left" indent="2"/>
    </xf>
    <xf numFmtId="166" fontId="29" fillId="0" borderId="6" xfId="4" applyNumberFormat="1" applyFont="1" applyFill="1" applyBorder="1"/>
    <xf numFmtId="165" fontId="29" fillId="0" borderId="5" xfId="4" quotePrefix="1" applyNumberFormat="1" applyFont="1" applyFill="1" applyBorder="1" applyAlignment="1"/>
    <xf numFmtId="0" fontId="26" fillId="0" borderId="0" xfId="7" applyFont="1"/>
    <xf numFmtId="22" fontId="26" fillId="0" borderId="0" xfId="4" applyNumberFormat="1" applyFont="1" applyFill="1" applyBorder="1" applyAlignment="1">
      <alignment horizontal="right"/>
    </xf>
    <xf numFmtId="37" fontId="28" fillId="16" borderId="0" xfId="4" applyNumberFormat="1" applyFont="1" applyFill="1" applyBorder="1" applyAlignment="1">
      <alignment horizontal="right" wrapText="1"/>
    </xf>
    <xf numFmtId="37" fontId="30" fillId="13" borderId="5" xfId="4" quotePrefix="1" applyNumberFormat="1" applyFont="1" applyFill="1" applyBorder="1" applyAlignment="1">
      <alignment horizontal="left"/>
    </xf>
    <xf numFmtId="37" fontId="28" fillId="13" borderId="6" xfId="4" applyNumberFormat="1" applyFont="1" applyFill="1" applyBorder="1" applyAlignment="1">
      <alignment horizontal="right" wrapText="1"/>
    </xf>
    <xf numFmtId="37" fontId="29" fillId="13" borderId="4" xfId="4" quotePrefix="1" applyNumberFormat="1" applyFont="1" applyFill="1" applyBorder="1" applyAlignment="1">
      <alignment horizontal="left"/>
    </xf>
    <xf numFmtId="37" fontId="28" fillId="13" borderId="0" xfId="4" applyNumberFormat="1" applyFont="1" applyFill="1" applyBorder="1" applyAlignment="1">
      <alignment horizontal="right" wrapText="1"/>
    </xf>
    <xf numFmtId="37" fontId="26" fillId="13" borderId="0" xfId="4" applyNumberFormat="1" applyFont="1" applyFill="1" applyBorder="1" applyAlignment="1">
      <alignment horizontal="right" wrapText="1"/>
    </xf>
    <xf numFmtId="170" fontId="26" fillId="0" borderId="0" xfId="1" applyNumberFormat="1" applyFont="1" applyFill="1" applyBorder="1" applyAlignment="1">
      <alignment horizontal="right"/>
    </xf>
    <xf numFmtId="166" fontId="26" fillId="0" borderId="51" xfId="4" applyNumberFormat="1" applyFont="1" applyFill="1" applyBorder="1"/>
    <xf numFmtId="170" fontId="26" fillId="0" borderId="51" xfId="1" applyNumberFormat="1" applyFont="1" applyFill="1" applyBorder="1" applyAlignment="1">
      <alignment horizontal="right"/>
    </xf>
    <xf numFmtId="170" fontId="26" fillId="0" borderId="49" xfId="1" applyNumberFormat="1" applyFont="1" applyFill="1" applyBorder="1" applyAlignment="1">
      <alignment horizontal="right"/>
    </xf>
    <xf numFmtId="0" fontId="67" fillId="0" borderId="0" xfId="7" applyFont="1"/>
    <xf numFmtId="37" fontId="29" fillId="16" borderId="2" xfId="4" applyNumberFormat="1" applyFont="1" applyFill="1" applyBorder="1"/>
    <xf numFmtId="37" fontId="29" fillId="16" borderId="3" xfId="4" applyNumberFormat="1" applyFont="1" applyFill="1" applyBorder="1"/>
    <xf numFmtId="37" fontId="26" fillId="13" borderId="12" xfId="4" applyNumberFormat="1" applyFont="1" applyFill="1" applyBorder="1" applyAlignment="1">
      <alignment horizontal="right" wrapText="1"/>
    </xf>
    <xf numFmtId="37" fontId="26" fillId="13" borderId="0" xfId="4" applyNumberFormat="1" applyFont="1" applyFill="1" applyAlignment="1"/>
    <xf numFmtId="165" fontId="26" fillId="0" borderId="1" xfId="4" applyNumberFormat="1" applyFont="1" applyFill="1" applyBorder="1"/>
    <xf numFmtId="166" fontId="26" fillId="0" borderId="2" xfId="4" applyNumberFormat="1" applyFont="1" applyFill="1" applyBorder="1"/>
    <xf numFmtId="166" fontId="26" fillId="0" borderId="3" xfId="4" applyNumberFormat="1" applyFont="1" applyFill="1" applyBorder="1"/>
    <xf numFmtId="37" fontId="28" fillId="0" borderId="0" xfId="4" applyNumberFormat="1" applyFont="1" applyFill="1" applyBorder="1" applyAlignment="1"/>
    <xf numFmtId="37" fontId="28" fillId="0" borderId="0" xfId="4" applyNumberFormat="1" applyFont="1" applyFill="1" applyAlignment="1">
      <alignment horizontal="left"/>
    </xf>
    <xf numFmtId="37" fontId="26" fillId="0" borderId="0" xfId="4" applyNumberFormat="1" applyFont="1" applyFill="1" applyAlignment="1">
      <alignment horizontal="left"/>
    </xf>
    <xf numFmtId="37" fontId="26" fillId="13" borderId="0" xfId="4" applyNumberFormat="1" applyFont="1" applyFill="1" applyAlignment="1">
      <alignment horizontal="left"/>
    </xf>
    <xf numFmtId="37" fontId="28" fillId="0" borderId="0" xfId="4" applyNumberFormat="1" applyFont="1" applyFill="1" applyAlignment="1">
      <alignment horizontal="right"/>
    </xf>
    <xf numFmtId="37" fontId="26" fillId="0" borderId="0" xfId="4" applyNumberFormat="1" applyFont="1" applyFill="1" applyAlignment="1">
      <alignment horizontal="right"/>
    </xf>
    <xf numFmtId="37" fontId="28" fillId="0" borderId="0" xfId="4" applyNumberFormat="1" applyFont="1" applyFill="1" applyBorder="1" applyAlignment="1">
      <alignment horizontal="left"/>
    </xf>
    <xf numFmtId="166" fontId="64" fillId="0" borderId="0" xfId="7" applyNumberFormat="1" applyFont="1" applyBorder="1"/>
    <xf numFmtId="37" fontId="26" fillId="13" borderId="51" xfId="4" applyNumberFormat="1" applyFont="1" applyFill="1" applyBorder="1" applyAlignment="1">
      <alignment horizontal="right" wrapText="1"/>
    </xf>
    <xf numFmtId="3" fontId="31" fillId="0" borderId="81" xfId="7" applyNumberFormat="1" applyFont="1" applyFill="1" applyBorder="1" applyAlignment="1" applyProtection="1">
      <alignment horizontal="center" vertical="top" wrapText="1"/>
    </xf>
    <xf numFmtId="3" fontId="31" fillId="0" borderId="81" xfId="7" quotePrefix="1" applyNumberFormat="1" applyFont="1" applyFill="1" applyBorder="1" applyAlignment="1" applyProtection="1">
      <alignment horizontal="center" vertical="top" wrapText="1"/>
    </xf>
    <xf numFmtId="3" fontId="31" fillId="0" borderId="81" xfId="7" applyNumberFormat="1" applyFont="1" applyFill="1" applyBorder="1" applyAlignment="1">
      <alignment horizontal="center" vertical="top" wrapText="1"/>
    </xf>
    <xf numFmtId="3" fontId="31" fillId="0" borderId="81" xfId="7" applyNumberFormat="1" applyFont="1" applyFill="1" applyBorder="1" applyAlignment="1" applyProtection="1">
      <alignment horizontal="center" vertical="center" wrapText="1"/>
    </xf>
    <xf numFmtId="3" fontId="31" fillId="0" borderId="87" xfId="7" applyNumberFormat="1" applyFont="1" applyFill="1" applyBorder="1" applyAlignment="1" applyProtection="1">
      <alignment horizontal="center" vertical="top" wrapText="1"/>
    </xf>
    <xf numFmtId="3" fontId="31" fillId="0" borderId="87" xfId="7" applyNumberFormat="1" applyFont="1" applyFill="1" applyBorder="1" applyAlignment="1">
      <alignment horizontal="center" vertical="top" wrapText="1"/>
    </xf>
    <xf numFmtId="3" fontId="31" fillId="0" borderId="88" xfId="7" applyNumberFormat="1" applyFont="1" applyFill="1" applyBorder="1" applyAlignment="1">
      <alignment horizontal="center" vertical="top" wrapText="1"/>
    </xf>
    <xf numFmtId="3" fontId="31" fillId="0" borderId="81" xfId="7" applyNumberFormat="1" applyFont="1" applyFill="1" applyBorder="1" applyAlignment="1">
      <alignment horizontal="center" vertical="center" wrapText="1"/>
    </xf>
    <xf numFmtId="166" fontId="10" fillId="0" borderId="0" xfId="1" applyNumberFormat="1" applyFont="1" applyFill="1" applyBorder="1" applyAlignment="1">
      <alignment horizontal="right"/>
    </xf>
    <xf numFmtId="37" fontId="11" fillId="0" borderId="0" xfId="4" applyNumberFormat="1" applyFont="1" applyFill="1" applyBorder="1"/>
    <xf numFmtId="0" fontId="28" fillId="16" borderId="77" xfId="4" applyFont="1" applyFill="1" applyBorder="1" applyAlignment="1">
      <alignment horizontal="right"/>
    </xf>
    <xf numFmtId="37" fontId="26" fillId="16" borderId="77" xfId="4" applyNumberFormat="1" applyFont="1" applyFill="1" applyBorder="1" applyAlignment="1">
      <alignment horizontal="right"/>
    </xf>
    <xf numFmtId="165" fontId="29" fillId="0" borderId="77" xfId="4" applyNumberFormat="1" applyFont="1" applyFill="1" applyBorder="1"/>
    <xf numFmtId="166" fontId="29" fillId="0" borderId="48" xfId="4" applyNumberFormat="1" applyFont="1" applyFill="1" applyBorder="1" applyAlignment="1">
      <alignment horizontal="right"/>
    </xf>
    <xf numFmtId="165" fontId="29" fillId="0" borderId="49" xfId="4" applyNumberFormat="1" applyFont="1" applyFill="1" applyBorder="1"/>
    <xf numFmtId="165" fontId="26" fillId="0" borderId="51" xfId="4" applyNumberFormat="1" applyFont="1" applyFill="1" applyBorder="1" applyAlignment="1">
      <alignment horizontal="right"/>
    </xf>
    <xf numFmtId="165" fontId="29" fillId="0" borderId="51" xfId="4" applyNumberFormat="1" applyFont="1" applyFill="1" applyBorder="1"/>
    <xf numFmtId="166" fontId="29" fillId="0" borderId="84" xfId="4" applyNumberFormat="1" applyFont="1" applyFill="1" applyBorder="1" applyAlignment="1">
      <alignment horizontal="right"/>
    </xf>
    <xf numFmtId="165" fontId="26" fillId="30" borderId="77" xfId="4" applyNumberFormat="1" applyFont="1" applyFill="1" applyBorder="1"/>
    <xf numFmtId="165" fontId="26" fillId="0" borderId="91" xfId="4" applyNumberFormat="1" applyFont="1" applyFill="1" applyBorder="1"/>
    <xf numFmtId="0" fontId="26" fillId="0" borderId="4" xfId="4" applyFont="1" applyFill="1" applyBorder="1" applyAlignment="1">
      <alignment horizontal="left" wrapText="1" indent="1"/>
    </xf>
    <xf numFmtId="0" fontId="16" fillId="9" borderId="0" xfId="0" applyFont="1" applyFill="1" applyBorder="1"/>
    <xf numFmtId="166" fontId="16" fillId="0" borderId="0" xfId="0" applyNumberFormat="1" applyFont="1" applyFill="1" applyBorder="1" applyAlignment="1">
      <alignment horizontal="right"/>
    </xf>
    <xf numFmtId="166" fontId="16" fillId="0" borderId="58" xfId="0" applyNumberFormat="1" applyFont="1" applyFill="1" applyBorder="1" applyAlignment="1"/>
    <xf numFmtId="166" fontId="16" fillId="0" borderId="58" xfId="0" applyNumberFormat="1" applyFont="1" applyFill="1" applyBorder="1" applyAlignment="1">
      <alignment horizontal="right"/>
    </xf>
    <xf numFmtId="0" fontId="16" fillId="9" borderId="0" xfId="0" applyFont="1" applyFill="1" applyBorder="1" applyAlignment="1">
      <alignment horizontal="right" wrapText="1"/>
    </xf>
    <xf numFmtId="166" fontId="16" fillId="0" borderId="41" xfId="0" applyNumberFormat="1" applyFont="1" applyFill="1" applyBorder="1" applyAlignment="1"/>
    <xf numFmtId="166" fontId="16" fillId="0" borderId="41" xfId="0" applyNumberFormat="1" applyFont="1" applyFill="1" applyBorder="1" applyAlignment="1">
      <alignment horizontal="right"/>
    </xf>
    <xf numFmtId="37" fontId="23" fillId="16" borderId="24" xfId="4" applyNumberFormat="1" applyFont="1" applyFill="1" applyBorder="1"/>
    <xf numFmtId="37" fontId="28" fillId="16" borderId="25" xfId="4" applyNumberFormat="1" applyFont="1" applyFill="1" applyBorder="1" applyAlignment="1">
      <alignment horizontal="right" wrapText="1"/>
    </xf>
    <xf numFmtId="37" fontId="28" fillId="16" borderId="26" xfId="4" applyNumberFormat="1" applyFont="1" applyFill="1" applyBorder="1" applyAlignment="1">
      <alignment horizontal="right" wrapText="1"/>
    </xf>
    <xf numFmtId="0" fontId="16" fillId="9" borderId="59" xfId="0" applyFont="1" applyFill="1" applyBorder="1"/>
    <xf numFmtId="0" fontId="16" fillId="9" borderId="59" xfId="0" applyFont="1" applyFill="1" applyBorder="1" applyAlignment="1">
      <alignment horizontal="left" indent="1"/>
    </xf>
    <xf numFmtId="166" fontId="16" fillId="0" borderId="93" xfId="0" applyNumberFormat="1" applyFont="1" applyFill="1" applyBorder="1" applyAlignment="1"/>
    <xf numFmtId="166" fontId="16" fillId="0" borderId="94" xfId="0" applyNumberFormat="1" applyFont="1" applyFill="1" applyBorder="1" applyAlignment="1">
      <alignment horizontal="right"/>
    </xf>
    <xf numFmtId="166" fontId="16" fillId="0" borderId="59" xfId="0" applyNumberFormat="1" applyFont="1" applyFill="1" applyBorder="1" applyAlignment="1"/>
    <xf numFmtId="166" fontId="16" fillId="0" borderId="92" xfId="0" applyNumberFormat="1" applyFont="1" applyFill="1" applyBorder="1" applyAlignment="1">
      <alignment horizontal="right"/>
    </xf>
    <xf numFmtId="166" fontId="16" fillId="0" borderId="28" xfId="0" applyNumberFormat="1" applyFont="1" applyFill="1" applyBorder="1" applyAlignment="1"/>
    <xf numFmtId="166" fontId="16" fillId="0" borderId="29" xfId="0" applyNumberFormat="1" applyFont="1" applyFill="1" applyBorder="1" applyAlignment="1">
      <alignment horizontal="right"/>
    </xf>
    <xf numFmtId="166" fontId="16" fillId="0" borderId="30" xfId="0" applyNumberFormat="1" applyFont="1" applyFill="1" applyBorder="1" applyAlignment="1">
      <alignment horizontal="right"/>
    </xf>
    <xf numFmtId="37" fontId="4" fillId="32" borderId="0" xfId="4" applyNumberFormat="1" applyFont="1" applyFill="1" applyBorder="1"/>
    <xf numFmtId="166" fontId="4" fillId="32" borderId="0" xfId="4" applyNumberFormat="1" applyFont="1" applyFill="1" applyBorder="1" applyAlignment="1">
      <alignment horizontal="right"/>
    </xf>
    <xf numFmtId="166" fontId="16" fillId="32" borderId="0" xfId="4" applyNumberFormat="1" applyFont="1" applyFill="1" applyBorder="1" applyAlignment="1">
      <alignment horizontal="right"/>
    </xf>
    <xf numFmtId="166" fontId="4" fillId="32" borderId="0" xfId="4" applyNumberFormat="1" applyFont="1" applyFill="1" applyBorder="1"/>
    <xf numFmtId="0" fontId="4" fillId="32" borderId="0" xfId="0" applyFont="1" applyFill="1" applyBorder="1" applyAlignment="1"/>
    <xf numFmtId="37" fontId="16" fillId="32" borderId="24" xfId="4" applyNumberFormat="1" applyFont="1" applyFill="1" applyBorder="1"/>
    <xf numFmtId="37" fontId="4" fillId="32" borderId="25" xfId="4" applyNumberFormat="1" applyFont="1" applyFill="1" applyBorder="1" applyAlignment="1"/>
    <xf numFmtId="37" fontId="4" fillId="32" borderId="26" xfId="4" applyNumberFormat="1" applyFont="1" applyFill="1" applyBorder="1" applyAlignment="1"/>
    <xf numFmtId="37" fontId="4" fillId="32" borderId="59" xfId="4" applyNumberFormat="1" applyFont="1" applyFill="1" applyBorder="1"/>
    <xf numFmtId="0" fontId="4" fillId="32" borderId="92" xfId="0" applyFont="1" applyFill="1" applyBorder="1" applyAlignment="1"/>
    <xf numFmtId="37" fontId="16" fillId="32" borderId="59" xfId="4" quotePrefix="1" applyNumberFormat="1" applyFont="1" applyFill="1" applyBorder="1" applyAlignment="1">
      <alignment horizontal="left"/>
    </xf>
    <xf numFmtId="165" fontId="16" fillId="32" borderId="59" xfId="4" applyNumberFormat="1" applyFont="1" applyFill="1" applyBorder="1" applyAlignment="1">
      <alignment horizontal="left" indent="1"/>
    </xf>
    <xf numFmtId="37" fontId="4" fillId="32" borderId="92" xfId="4" applyNumberFormat="1" applyFont="1" applyFill="1" applyBorder="1"/>
    <xf numFmtId="165" fontId="4" fillId="32" borderId="59" xfId="4" applyNumberFormat="1" applyFont="1" applyFill="1" applyBorder="1"/>
    <xf numFmtId="166" fontId="4" fillId="32" borderId="92" xfId="4" applyNumberFormat="1" applyFont="1" applyFill="1" applyBorder="1" applyAlignment="1">
      <alignment horizontal="right"/>
    </xf>
    <xf numFmtId="165" fontId="16" fillId="32" borderId="59" xfId="4" applyNumberFormat="1" applyFont="1" applyFill="1" applyBorder="1"/>
    <xf numFmtId="166" fontId="16" fillId="32" borderId="92" xfId="4" applyNumberFormat="1" applyFont="1" applyFill="1" applyBorder="1" applyAlignment="1">
      <alignment horizontal="right"/>
    </xf>
    <xf numFmtId="166" fontId="4" fillId="32" borderId="92" xfId="4" applyNumberFormat="1" applyFont="1" applyFill="1" applyBorder="1"/>
    <xf numFmtId="0" fontId="4" fillId="9" borderId="59" xfId="0" applyFont="1" applyFill="1" applyBorder="1"/>
    <xf numFmtId="165" fontId="4" fillId="32" borderId="54" xfId="4" applyNumberFormat="1" applyFont="1" applyFill="1" applyBorder="1"/>
    <xf numFmtId="166" fontId="4" fillId="32" borderId="52" xfId="4" applyNumberFormat="1" applyFont="1" applyFill="1" applyBorder="1" applyAlignment="1">
      <alignment horizontal="right"/>
    </xf>
    <xf numFmtId="37" fontId="28" fillId="13" borderId="84" xfId="4" applyNumberFormat="1" applyFont="1" applyFill="1" applyBorder="1" applyAlignment="1">
      <alignment horizontal="right" wrapText="1"/>
    </xf>
    <xf numFmtId="0" fontId="26" fillId="13" borderId="0" xfId="4" applyFont="1" applyFill="1" applyBorder="1"/>
    <xf numFmtId="37" fontId="26" fillId="16" borderId="91" xfId="4" applyNumberFormat="1" applyFont="1" applyFill="1" applyBorder="1"/>
    <xf numFmtId="166" fontId="26" fillId="0" borderId="47" xfId="1" applyNumberFormat="1" applyFont="1" applyFill="1" applyBorder="1" applyAlignment="1">
      <alignment horizontal="right"/>
    </xf>
    <xf numFmtId="37" fontId="29" fillId="16" borderId="91" xfId="4" applyNumberFormat="1" applyFont="1" applyFill="1" applyBorder="1" applyAlignment="1">
      <alignment horizontal="right"/>
    </xf>
    <xf numFmtId="39" fontId="10" fillId="10" borderId="0" xfId="4" applyNumberFormat="1" applyFont="1" applyFill="1" applyBorder="1"/>
    <xf numFmtId="37" fontId="10" fillId="31" borderId="70" xfId="4" applyNumberFormat="1" applyFont="1" applyFill="1" applyBorder="1"/>
    <xf numFmtId="37" fontId="10" fillId="31" borderId="71" xfId="4" applyNumberFormat="1" applyFont="1" applyFill="1" applyBorder="1"/>
    <xf numFmtId="37" fontId="10" fillId="31" borderId="95" xfId="4" applyNumberFormat="1" applyFont="1" applyFill="1" applyBorder="1"/>
    <xf numFmtId="166" fontId="26" fillId="0" borderId="8" xfId="4" applyNumberFormat="1" applyFont="1" applyFill="1" applyBorder="1" applyAlignment="1">
      <alignment horizontal="right"/>
    </xf>
    <xf numFmtId="166" fontId="26" fillId="13" borderId="10" xfId="4" applyNumberFormat="1" applyFont="1" applyFill="1" applyBorder="1" applyAlignment="1">
      <alignment horizontal="right"/>
    </xf>
    <xf numFmtId="37" fontId="10" fillId="33" borderId="40" xfId="4" applyNumberFormat="1" applyFont="1" applyFill="1" applyBorder="1"/>
    <xf numFmtId="37" fontId="10" fillId="33" borderId="41" xfId="4" applyNumberFormat="1" applyFont="1" applyFill="1" applyBorder="1"/>
    <xf numFmtId="37" fontId="10" fillId="33" borderId="42" xfId="4" applyNumberFormat="1" applyFont="1" applyFill="1" applyBorder="1"/>
    <xf numFmtId="37" fontId="10" fillId="33" borderId="20" xfId="4" applyNumberFormat="1" applyFont="1" applyFill="1" applyBorder="1"/>
    <xf numFmtId="37" fontId="10" fillId="33" borderId="0" xfId="4" applyNumberFormat="1" applyFont="1" applyFill="1" applyBorder="1"/>
    <xf numFmtId="37" fontId="10" fillId="33" borderId="43" xfId="4" applyNumberFormat="1" applyFont="1" applyFill="1" applyBorder="1"/>
    <xf numFmtId="37" fontId="10" fillId="33" borderId="59" xfId="4" applyNumberFormat="1" applyFont="1" applyFill="1" applyBorder="1"/>
    <xf numFmtId="37" fontId="10" fillId="33" borderId="76" xfId="4" applyNumberFormat="1" applyFont="1" applyFill="1" applyBorder="1"/>
    <xf numFmtId="37" fontId="10" fillId="33" borderId="44" xfId="4" applyNumberFormat="1" applyFont="1" applyFill="1" applyBorder="1"/>
    <xf numFmtId="37" fontId="10" fillId="33" borderId="45" xfId="4" applyNumberFormat="1" applyFont="1" applyFill="1" applyBorder="1"/>
    <xf numFmtId="37" fontId="10" fillId="33" borderId="46" xfId="4" applyNumberFormat="1" applyFont="1" applyFill="1" applyBorder="1"/>
    <xf numFmtId="37" fontId="9" fillId="33" borderId="41" xfId="4" applyNumberFormat="1" applyFont="1" applyFill="1" applyBorder="1"/>
    <xf numFmtId="37" fontId="9" fillId="33" borderId="0" xfId="4" applyNumberFormat="1" applyFont="1" applyFill="1" applyBorder="1"/>
    <xf numFmtId="37" fontId="10" fillId="33" borderId="60" xfId="4" applyNumberFormat="1" applyFont="1" applyFill="1" applyBorder="1"/>
    <xf numFmtId="37" fontId="10" fillId="33" borderId="28" xfId="4" applyNumberFormat="1" applyFont="1" applyFill="1" applyBorder="1"/>
    <xf numFmtId="37" fontId="10" fillId="33" borderId="29" xfId="4" applyNumberFormat="1" applyFont="1" applyFill="1" applyBorder="1"/>
    <xf numFmtId="37" fontId="9" fillId="33" borderId="52" xfId="4" applyNumberFormat="1" applyFont="1" applyFill="1" applyBorder="1"/>
    <xf numFmtId="37" fontId="10" fillId="33" borderId="53" xfId="4" applyNumberFormat="1" applyFont="1" applyFill="1" applyBorder="1"/>
    <xf numFmtId="39" fontId="10" fillId="33" borderId="59" xfId="4" applyNumberFormat="1" applyFont="1" applyFill="1" applyBorder="1"/>
    <xf numFmtId="39" fontId="10" fillId="33" borderId="0" xfId="4" applyNumberFormat="1" applyFont="1" applyFill="1" applyBorder="1"/>
    <xf numFmtId="39" fontId="10" fillId="33" borderId="96" xfId="4" applyNumberFormat="1" applyFont="1" applyFill="1" applyBorder="1"/>
    <xf numFmtId="37" fontId="10" fillId="33" borderId="24" xfId="4" applyNumberFormat="1" applyFont="1" applyFill="1" applyBorder="1"/>
    <xf numFmtId="37" fontId="10" fillId="33" borderId="25" xfId="4" applyNumberFormat="1" applyFont="1" applyFill="1" applyBorder="1"/>
    <xf numFmtId="37" fontId="10" fillId="33" borderId="26" xfId="4" applyNumberFormat="1" applyFont="1" applyFill="1" applyBorder="1"/>
    <xf numFmtId="37" fontId="10" fillId="33" borderId="96" xfId="4" applyNumberFormat="1" applyFont="1" applyFill="1" applyBorder="1"/>
    <xf numFmtId="39" fontId="10" fillId="33" borderId="54" xfId="4" applyNumberFormat="1" applyFont="1" applyFill="1" applyBorder="1"/>
    <xf numFmtId="39" fontId="10" fillId="33" borderId="52" xfId="4" applyNumberFormat="1" applyFont="1" applyFill="1" applyBorder="1"/>
    <xf numFmtId="39" fontId="10" fillId="33" borderId="53" xfId="4" applyNumberFormat="1" applyFont="1" applyFill="1" applyBorder="1"/>
    <xf numFmtId="0" fontId="16" fillId="31" borderId="64" xfId="0" applyFont="1" applyFill="1" applyBorder="1"/>
    <xf numFmtId="0" fontId="11" fillId="31" borderId="65" xfId="0" applyFont="1" applyFill="1" applyBorder="1"/>
    <xf numFmtId="49" fontId="16" fillId="31" borderId="65" xfId="0" applyNumberFormat="1" applyFont="1" applyFill="1" applyBorder="1" applyAlignment="1">
      <alignment horizontal="right"/>
    </xf>
    <xf numFmtId="49" fontId="16" fillId="31" borderId="66" xfId="0" applyNumberFormat="1" applyFont="1" applyFill="1" applyBorder="1" applyAlignment="1">
      <alignment horizontal="right"/>
    </xf>
    <xf numFmtId="38" fontId="10" fillId="31" borderId="0" xfId="0" applyNumberFormat="1" applyFont="1" applyFill="1" applyBorder="1" applyAlignment="1">
      <alignment horizontal="right"/>
    </xf>
    <xf numFmtId="0" fontId="16" fillId="31" borderId="0" xfId="0" applyFont="1" applyFill="1" applyBorder="1" applyAlignment="1">
      <alignment horizontal="right"/>
    </xf>
    <xf numFmtId="0" fontId="16" fillId="31" borderId="68" xfId="0" applyFont="1" applyFill="1" applyBorder="1" applyAlignment="1">
      <alignment horizontal="right"/>
    </xf>
    <xf numFmtId="38" fontId="4" fillId="31" borderId="67" xfId="0" applyNumberFormat="1" applyFont="1" applyFill="1" applyBorder="1" applyAlignment="1">
      <alignment horizontal="right" indent="1"/>
    </xf>
    <xf numFmtId="38" fontId="4" fillId="31" borderId="0" xfId="0" applyNumberFormat="1" applyFont="1" applyFill="1" applyBorder="1" applyAlignment="1" applyProtection="1">
      <alignment horizontal="right"/>
      <protection locked="0"/>
    </xf>
    <xf numFmtId="0" fontId="16" fillId="31" borderId="0" xfId="0" applyFont="1" applyFill="1" applyBorder="1" applyAlignment="1">
      <alignment horizontal="right" wrapText="1"/>
    </xf>
    <xf numFmtId="0" fontId="16" fillId="31" borderId="68" xfId="0" applyFont="1" applyFill="1" applyBorder="1" applyAlignment="1">
      <alignment horizontal="right" wrapText="1"/>
    </xf>
    <xf numFmtId="0" fontId="16" fillId="31" borderId="67" xfId="0" applyFont="1" applyFill="1" applyBorder="1" applyProtection="1"/>
    <xf numFmtId="41" fontId="11" fillId="31" borderId="0" xfId="0" applyNumberFormat="1" applyFont="1" applyFill="1" applyBorder="1" applyAlignment="1">
      <alignment horizontal="center"/>
    </xf>
    <xf numFmtId="41" fontId="16" fillId="31" borderId="0" xfId="0" applyNumberFormat="1" applyFont="1" applyFill="1" applyBorder="1" applyAlignment="1">
      <alignment horizontal="right" wrapText="1"/>
    </xf>
    <xf numFmtId="41" fontId="16" fillId="31" borderId="68" xfId="0" applyNumberFormat="1" applyFont="1" applyFill="1" applyBorder="1" applyAlignment="1">
      <alignment horizontal="right" wrapText="1"/>
    </xf>
    <xf numFmtId="0" fontId="4" fillId="31" borderId="67" xfId="0" applyFont="1" applyFill="1" applyBorder="1" applyProtection="1"/>
    <xf numFmtId="41" fontId="10" fillId="31" borderId="0" xfId="0" applyNumberFormat="1" applyFont="1" applyFill="1" applyBorder="1" applyAlignment="1">
      <alignment horizontal="center"/>
    </xf>
    <xf numFmtId="41" fontId="4" fillId="31" borderId="0" xfId="0" applyNumberFormat="1" applyFont="1" applyFill="1" applyBorder="1"/>
    <xf numFmtId="41" fontId="4" fillId="31" borderId="68" xfId="0" applyNumberFormat="1" applyFont="1" applyFill="1" applyBorder="1"/>
    <xf numFmtId="0" fontId="16" fillId="31" borderId="97" xfId="0" applyFont="1" applyFill="1" applyBorder="1" applyProtection="1"/>
    <xf numFmtId="41" fontId="11" fillId="31" borderId="58" xfId="0" applyNumberFormat="1" applyFont="1" applyFill="1" applyBorder="1" applyAlignment="1"/>
    <xf numFmtId="41" fontId="16" fillId="31" borderId="58" xfId="0" applyNumberFormat="1" applyFont="1" applyFill="1" applyBorder="1"/>
    <xf numFmtId="41" fontId="16" fillId="31" borderId="98" xfId="0" applyNumberFormat="1" applyFont="1" applyFill="1" applyBorder="1"/>
    <xf numFmtId="41" fontId="10" fillId="31" borderId="0" xfId="0" applyNumberFormat="1" applyFont="1" applyFill="1" applyBorder="1" applyAlignment="1"/>
    <xf numFmtId="41" fontId="11" fillId="31" borderId="0" xfId="0" applyNumberFormat="1" applyFont="1" applyFill="1" applyBorder="1" applyAlignment="1"/>
    <xf numFmtId="41" fontId="11" fillId="31" borderId="58" xfId="0" applyNumberFormat="1" applyFont="1" applyFill="1" applyBorder="1" applyAlignment="1">
      <alignment horizontal="center"/>
    </xf>
    <xf numFmtId="49" fontId="4" fillId="31" borderId="66" xfId="0" applyNumberFormat="1" applyFont="1" applyFill="1" applyBorder="1"/>
    <xf numFmtId="49" fontId="4" fillId="31" borderId="67" xfId="0" applyNumberFormat="1" applyFont="1" applyFill="1" applyBorder="1"/>
    <xf numFmtId="49" fontId="4" fillId="31" borderId="0" xfId="0" applyNumberFormat="1" applyFont="1" applyFill="1" applyBorder="1"/>
    <xf numFmtId="49" fontId="16" fillId="31" borderId="0" xfId="0" applyNumberFormat="1" applyFont="1" applyFill="1" applyBorder="1" applyAlignment="1">
      <alignment horizontal="right"/>
    </xf>
    <xf numFmtId="49" fontId="16" fillId="31" borderId="68" xfId="0" applyNumberFormat="1" applyFont="1" applyFill="1" applyBorder="1" applyAlignment="1">
      <alignment horizontal="right"/>
    </xf>
    <xf numFmtId="0" fontId="10" fillId="31" borderId="0" xfId="0" applyFont="1" applyFill="1" applyBorder="1" applyAlignment="1">
      <alignment horizontal="center"/>
    </xf>
    <xf numFmtId="38" fontId="4" fillId="31" borderId="0" xfId="0" applyNumberFormat="1" applyFont="1" applyFill="1" applyBorder="1" applyAlignment="1" applyProtection="1">
      <alignment horizontal="center"/>
      <protection locked="0"/>
    </xf>
    <xf numFmtId="38" fontId="4" fillId="31" borderId="0" xfId="0" applyNumberFormat="1" applyFont="1" applyFill="1" applyBorder="1" applyAlignment="1">
      <alignment horizontal="center"/>
    </xf>
    <xf numFmtId="38" fontId="4" fillId="31" borderId="58" xfId="0" applyNumberFormat="1" applyFont="1" applyFill="1" applyBorder="1" applyAlignment="1">
      <alignment horizontal="center"/>
    </xf>
    <xf numFmtId="0" fontId="4" fillId="31" borderId="99" xfId="0" applyFont="1" applyFill="1" applyBorder="1" applyProtection="1"/>
    <xf numFmtId="38" fontId="4" fillId="31" borderId="52" xfId="0" applyNumberFormat="1" applyFont="1" applyFill="1" applyBorder="1" applyAlignment="1">
      <alignment horizontal="center"/>
    </xf>
    <xf numFmtId="41" fontId="4" fillId="31" borderId="52" xfId="0" applyNumberFormat="1" applyFont="1" applyFill="1" applyBorder="1"/>
    <xf numFmtId="0" fontId="4" fillId="31" borderId="0" xfId="0" applyFont="1" applyFill="1" applyBorder="1" applyAlignment="1">
      <alignment horizontal="center"/>
    </xf>
    <xf numFmtId="38" fontId="4" fillId="31" borderId="58" xfId="0" applyNumberFormat="1" applyFont="1" applyFill="1" applyBorder="1" applyAlignment="1">
      <alignment horizontal="left" indent="1"/>
    </xf>
    <xf numFmtId="0" fontId="4" fillId="31" borderId="0" xfId="0" applyFont="1" applyFill="1" applyBorder="1"/>
    <xf numFmtId="0" fontId="8" fillId="31" borderId="64" xfId="0" applyFont="1" applyFill="1" applyBorder="1"/>
    <xf numFmtId="0" fontId="9" fillId="31" borderId="65" xfId="0" applyFont="1" applyFill="1" applyBorder="1"/>
    <xf numFmtId="0" fontId="9" fillId="31" borderId="66" xfId="0" applyFont="1" applyFill="1" applyBorder="1"/>
    <xf numFmtId="0" fontId="8" fillId="31" borderId="67" xfId="0" applyFont="1" applyFill="1" applyBorder="1"/>
    <xf numFmtId="0" fontId="9" fillId="31" borderId="0" xfId="0" applyFont="1" applyFill="1" applyBorder="1"/>
    <xf numFmtId="0" fontId="9" fillId="31" borderId="68" xfId="0" applyFont="1" applyFill="1" applyBorder="1"/>
    <xf numFmtId="0" fontId="9" fillId="31" borderId="67" xfId="0" applyFont="1" applyFill="1" applyBorder="1"/>
    <xf numFmtId="0" fontId="13" fillId="31" borderId="0" xfId="0" applyFont="1" applyFill="1" applyBorder="1"/>
    <xf numFmtId="0" fontId="9" fillId="31" borderId="0" xfId="0" applyFont="1" applyFill="1" applyBorder="1" applyAlignment="1">
      <alignment horizontal="right" wrapText="1"/>
    </xf>
    <xf numFmtId="0" fontId="13" fillId="31" borderId="0" xfId="0" applyFont="1" applyFill="1" applyBorder="1" applyAlignment="1">
      <alignment horizontal="right" wrapText="1"/>
    </xf>
    <xf numFmtId="0" fontId="13" fillId="31" borderId="68" xfId="0" applyFont="1" applyFill="1" applyBorder="1" applyAlignment="1">
      <alignment horizontal="right" wrapText="1"/>
    </xf>
    <xf numFmtId="41" fontId="9" fillId="31" borderId="0" xfId="0" applyNumberFormat="1" applyFont="1" applyFill="1" applyBorder="1" applyProtection="1"/>
    <xf numFmtId="0" fontId="68" fillId="31" borderId="67" xfId="0" applyFont="1" applyFill="1" applyBorder="1"/>
    <xf numFmtId="0" fontId="29" fillId="31" borderId="67" xfId="0" applyFont="1" applyFill="1" applyBorder="1"/>
    <xf numFmtId="37" fontId="37" fillId="31" borderId="67" xfId="4" applyNumberFormat="1" applyFont="1" applyFill="1" applyBorder="1"/>
    <xf numFmtId="0" fontId="9" fillId="31" borderId="67" xfId="0" applyFont="1" applyFill="1" applyBorder="1" applyAlignment="1">
      <alignment horizontal="left" indent="1"/>
    </xf>
    <xf numFmtId="37" fontId="26" fillId="31" borderId="67" xfId="4" applyNumberFormat="1" applyFont="1" applyFill="1" applyBorder="1"/>
    <xf numFmtId="0" fontId="13" fillId="31" borderId="67" xfId="0" applyFont="1" applyFill="1" applyBorder="1"/>
    <xf numFmtId="41" fontId="10" fillId="31" borderId="67" xfId="0" applyNumberFormat="1" applyFont="1" applyFill="1" applyBorder="1" applyProtection="1"/>
    <xf numFmtId="0" fontId="10" fillId="31" borderId="67" xfId="0" applyFont="1" applyFill="1" applyBorder="1"/>
    <xf numFmtId="1" fontId="10" fillId="31" borderId="68" xfId="0" quotePrefix="1" applyNumberFormat="1" applyFont="1" applyFill="1" applyBorder="1" applyAlignment="1">
      <alignment horizontal="right"/>
    </xf>
    <xf numFmtId="0" fontId="10" fillId="31" borderId="68" xfId="0" applyFont="1" applyFill="1" applyBorder="1" applyAlignment="1">
      <alignment horizontal="right"/>
    </xf>
    <xf numFmtId="0" fontId="11" fillId="31" borderId="67" xfId="0" applyFont="1" applyFill="1" applyBorder="1"/>
    <xf numFmtId="165" fontId="10" fillId="31" borderId="68" xfId="2" applyNumberFormat="1" applyFont="1" applyFill="1" applyBorder="1" applyAlignment="1">
      <alignment horizontal="right"/>
    </xf>
    <xf numFmtId="165" fontId="10" fillId="31" borderId="105" xfId="2" applyNumberFormat="1" applyFont="1" applyFill="1" applyBorder="1" applyAlignment="1">
      <alignment horizontal="right"/>
    </xf>
    <xf numFmtId="165" fontId="11" fillId="31" borderId="68" xfId="2" applyNumberFormat="1" applyFont="1" applyFill="1" applyBorder="1" applyAlignment="1">
      <alignment horizontal="right"/>
    </xf>
    <xf numFmtId="0" fontId="10" fillId="31" borderId="106" xfId="0" applyFont="1" applyFill="1" applyBorder="1"/>
    <xf numFmtId="165" fontId="10" fillId="31" borderId="107" xfId="2" applyNumberFormat="1" applyFont="1" applyFill="1" applyBorder="1" applyAlignment="1">
      <alignment horizontal="right"/>
    </xf>
    <xf numFmtId="165" fontId="10" fillId="31" borderId="68" xfId="8" applyNumberFormat="1" applyFont="1" applyFill="1" applyBorder="1" applyAlignment="1">
      <alignment horizontal="right"/>
    </xf>
    <xf numFmtId="0" fontId="11" fillId="31" borderId="104" xfId="0" applyFont="1" applyFill="1" applyBorder="1"/>
    <xf numFmtId="0" fontId="11" fillId="31" borderId="108" xfId="0" applyFont="1" applyFill="1" applyBorder="1"/>
    <xf numFmtId="165" fontId="10" fillId="31" borderId="109" xfId="2" applyNumberFormat="1" applyFont="1" applyFill="1" applyBorder="1" applyAlignment="1">
      <alignment horizontal="right"/>
    </xf>
    <xf numFmtId="0" fontId="11" fillId="31" borderId="70" xfId="0" applyFont="1" applyFill="1" applyBorder="1"/>
    <xf numFmtId="0" fontId="16" fillId="8" borderId="64" xfId="0" applyFont="1" applyFill="1" applyBorder="1"/>
    <xf numFmtId="0" fontId="16" fillId="8" borderId="67" xfId="0" applyFont="1" applyFill="1" applyBorder="1"/>
    <xf numFmtId="0" fontId="16" fillId="8" borderId="0" xfId="0" applyFont="1" applyFill="1" applyBorder="1" applyAlignment="1">
      <alignment horizontal="right"/>
    </xf>
    <xf numFmtId="0" fontId="16" fillId="8" borderId="68" xfId="0" applyFont="1" applyFill="1" applyBorder="1" applyAlignment="1">
      <alignment horizontal="right"/>
    </xf>
    <xf numFmtId="166" fontId="16" fillId="8" borderId="97" xfId="0" applyNumberFormat="1" applyFont="1" applyFill="1" applyBorder="1" applyAlignment="1"/>
    <xf numFmtId="166" fontId="16" fillId="8" borderId="58" xfId="0" applyNumberFormat="1" applyFont="1" applyFill="1" applyBorder="1" applyAlignment="1">
      <alignment horizontal="right"/>
    </xf>
    <xf numFmtId="166" fontId="16" fillId="8" borderId="98" xfId="0" applyNumberFormat="1" applyFont="1" applyFill="1" applyBorder="1" applyAlignment="1">
      <alignment horizontal="right"/>
    </xf>
    <xf numFmtId="37" fontId="10" fillId="8" borderId="70" xfId="4" applyNumberFormat="1" applyFont="1" applyFill="1" applyBorder="1"/>
    <xf numFmtId="37" fontId="10" fillId="8" borderId="71" xfId="4" applyNumberFormat="1" applyFont="1" applyFill="1" applyBorder="1"/>
    <xf numFmtId="37" fontId="10" fillId="8" borderId="95" xfId="4" applyNumberFormat="1" applyFont="1" applyFill="1" applyBorder="1"/>
    <xf numFmtId="0" fontId="16" fillId="8" borderId="67" xfId="0" applyFont="1" applyFill="1" applyBorder="1" applyAlignment="1"/>
    <xf numFmtId="0" fontId="16" fillId="8" borderId="64" xfId="0" applyFont="1" applyFill="1" applyBorder="1" applyAlignment="1">
      <alignment horizontal="left"/>
    </xf>
    <xf numFmtId="37" fontId="10" fillId="8" borderId="65" xfId="4" applyNumberFormat="1" applyFont="1" applyFill="1" applyBorder="1"/>
    <xf numFmtId="37" fontId="10" fillId="8" borderId="66" xfId="4" applyNumberFormat="1" applyFont="1" applyFill="1" applyBorder="1"/>
    <xf numFmtId="0" fontId="16" fillId="8" borderId="67" xfId="0" applyFont="1" applyFill="1" applyBorder="1" applyAlignment="1">
      <alignment horizontal="left" wrapText="1"/>
    </xf>
    <xf numFmtId="37" fontId="10" fillId="8" borderId="67" xfId="4" applyNumberFormat="1" applyFont="1" applyFill="1" applyBorder="1" applyAlignment="1">
      <alignment horizontal="left"/>
    </xf>
    <xf numFmtId="0" fontId="13" fillId="8" borderId="0" xfId="0" applyFont="1" applyFill="1" applyBorder="1" applyAlignment="1">
      <alignment horizontal="right" wrapText="1"/>
    </xf>
    <xf numFmtId="0" fontId="13" fillId="8" borderId="68" xfId="0" applyFont="1" applyFill="1" applyBorder="1" applyAlignment="1">
      <alignment horizontal="right" wrapText="1"/>
    </xf>
    <xf numFmtId="37" fontId="10" fillId="8" borderId="67" xfId="4" applyNumberFormat="1" applyFont="1" applyFill="1" applyBorder="1"/>
    <xf numFmtId="37" fontId="10" fillId="8" borderId="0" xfId="4" applyNumberFormat="1" applyFont="1" applyFill="1" applyBorder="1"/>
    <xf numFmtId="37" fontId="10" fillId="8" borderId="68" xfId="4" applyNumberFormat="1" applyFont="1" applyFill="1" applyBorder="1"/>
    <xf numFmtId="37" fontId="11" fillId="8" borderId="110" xfId="4" applyNumberFormat="1" applyFont="1" applyFill="1" applyBorder="1"/>
    <xf numFmtId="0" fontId="16" fillId="8" borderId="65" xfId="0" applyFont="1" applyFill="1" applyBorder="1"/>
    <xf numFmtId="41" fontId="16" fillId="8" borderId="67" xfId="0" applyNumberFormat="1" applyFont="1" applyFill="1" applyBorder="1"/>
    <xf numFmtId="41" fontId="16" fillId="8" borderId="98" xfId="0" applyNumberFormat="1" applyFont="1" applyFill="1" applyBorder="1"/>
    <xf numFmtId="0" fontId="16" fillId="8" borderId="0" xfId="0" applyFont="1" applyFill="1" applyBorder="1" applyAlignment="1"/>
    <xf numFmtId="41" fontId="16" fillId="8" borderId="101" xfId="0" applyNumberFormat="1" applyFont="1" applyFill="1" applyBorder="1"/>
    <xf numFmtId="41" fontId="16" fillId="8" borderId="67" xfId="0" applyNumberFormat="1" applyFont="1" applyFill="1" applyBorder="1" applyAlignment="1"/>
    <xf numFmtId="0" fontId="9" fillId="8" borderId="68" xfId="0" applyFont="1" applyFill="1" applyBorder="1" applyAlignment="1" applyProtection="1">
      <alignment horizontal="right"/>
      <protection hidden="1"/>
    </xf>
    <xf numFmtId="0" fontId="13" fillId="8" borderId="65" xfId="0" applyFont="1" applyFill="1" applyBorder="1"/>
    <xf numFmtId="3" fontId="13" fillId="8" borderId="65" xfId="0" applyNumberFormat="1" applyFont="1" applyFill="1" applyBorder="1" applyAlignment="1">
      <alignment horizontal="right"/>
    </xf>
    <xf numFmtId="3" fontId="9" fillId="8" borderId="66" xfId="0" applyNumberFormat="1" applyFont="1" applyFill="1" applyBorder="1" applyAlignment="1">
      <alignment horizontal="right"/>
    </xf>
    <xf numFmtId="166" fontId="26" fillId="30" borderId="47" xfId="0" applyNumberFormat="1" applyFont="1" applyFill="1" applyBorder="1" applyAlignment="1">
      <alignment horizontal="right"/>
    </xf>
    <xf numFmtId="0" fontId="16" fillId="8" borderId="65" xfId="0" applyFont="1" applyFill="1" applyBorder="1" applyAlignment="1">
      <alignment horizontal="right"/>
    </xf>
    <xf numFmtId="0" fontId="16" fillId="8" borderId="66" xfId="0" applyFont="1" applyFill="1" applyBorder="1" applyAlignment="1">
      <alignment horizontal="right"/>
    </xf>
    <xf numFmtId="0" fontId="57" fillId="8" borderId="111" xfId="4" applyFont="1" applyFill="1" applyBorder="1"/>
    <xf numFmtId="0" fontId="10" fillId="8" borderId="112" xfId="4" quotePrefix="1" applyFont="1" applyFill="1" applyBorder="1" applyAlignment="1">
      <alignment horizontal="right"/>
    </xf>
    <xf numFmtId="1" fontId="10" fillId="8" borderId="113" xfId="0" quotePrefix="1" applyNumberFormat="1" applyFont="1" applyFill="1" applyBorder="1" applyAlignment="1">
      <alignment horizontal="right"/>
    </xf>
    <xf numFmtId="0" fontId="11" fillId="8" borderId="67" xfId="4" applyFont="1" applyFill="1" applyBorder="1"/>
    <xf numFmtId="165" fontId="10" fillId="8" borderId="0" xfId="0" applyNumberFormat="1" applyFont="1" applyFill="1" applyBorder="1" applyAlignment="1">
      <alignment horizontal="right"/>
    </xf>
    <xf numFmtId="165" fontId="10" fillId="8" borderId="77" xfId="0" applyNumberFormat="1" applyFont="1" applyFill="1" applyBorder="1" applyAlignment="1">
      <alignment horizontal="right"/>
    </xf>
    <xf numFmtId="0" fontId="10" fillId="8" borderId="67" xfId="4" applyFont="1" applyFill="1" applyBorder="1"/>
    <xf numFmtId="165" fontId="10" fillId="8" borderId="68" xfId="0" applyNumberFormat="1" applyFont="1" applyFill="1" applyBorder="1" applyAlignment="1">
      <alignment horizontal="right"/>
    </xf>
    <xf numFmtId="3" fontId="10" fillId="8" borderId="114" xfId="0" applyNumberFormat="1" applyFont="1" applyFill="1" applyBorder="1"/>
    <xf numFmtId="165" fontId="10" fillId="8" borderId="10" xfId="0" applyNumberFormat="1" applyFont="1" applyFill="1" applyBorder="1" applyAlignment="1">
      <alignment horizontal="right"/>
    </xf>
    <xf numFmtId="165" fontId="10" fillId="8" borderId="115" xfId="0" applyNumberFormat="1" applyFont="1" applyFill="1" applyBorder="1" applyAlignment="1">
      <alignment horizontal="right"/>
    </xf>
    <xf numFmtId="3" fontId="11" fillId="8" borderId="116" xfId="0" applyNumberFormat="1" applyFont="1" applyFill="1" applyBorder="1"/>
    <xf numFmtId="165" fontId="11" fillId="8" borderId="117" xfId="4" applyNumberFormat="1" applyFont="1" applyFill="1" applyBorder="1" applyAlignment="1">
      <alignment horizontal="right"/>
    </xf>
    <xf numFmtId="165" fontId="11" fillId="8" borderId="119" xfId="4" applyNumberFormat="1" applyFont="1" applyFill="1" applyBorder="1" applyAlignment="1">
      <alignment horizontal="right"/>
    </xf>
    <xf numFmtId="0" fontId="16" fillId="34" borderId="64" xfId="0" applyFont="1" applyFill="1" applyBorder="1"/>
    <xf numFmtId="0" fontId="4" fillId="34" borderId="67" xfId="0" applyFont="1" applyFill="1" applyBorder="1"/>
    <xf numFmtId="0" fontId="16" fillId="34" borderId="67" xfId="0" applyFont="1" applyFill="1" applyBorder="1"/>
    <xf numFmtId="41" fontId="16" fillId="34" borderId="0" xfId="0" applyNumberFormat="1" applyFont="1" applyFill="1" applyBorder="1" applyAlignment="1">
      <alignment horizontal="right"/>
    </xf>
    <xf numFmtId="0" fontId="16" fillId="34" borderId="68" xfId="0" applyNumberFormat="1" applyFont="1" applyFill="1" applyBorder="1" applyAlignment="1">
      <alignment horizontal="right"/>
    </xf>
    <xf numFmtId="0" fontId="4" fillId="34" borderId="0" xfId="0" applyFont="1" applyFill="1" applyBorder="1"/>
    <xf numFmtId="0" fontId="4" fillId="34" borderId="68" xfId="0" applyFont="1" applyFill="1" applyBorder="1"/>
    <xf numFmtId="41" fontId="4" fillId="34" borderId="68" xfId="0" applyNumberFormat="1" applyFont="1" applyFill="1" applyBorder="1"/>
    <xf numFmtId="166" fontId="26" fillId="13" borderId="120" xfId="0" applyNumberFormat="1" applyFont="1" applyFill="1" applyBorder="1" applyAlignment="1">
      <alignment horizontal="right"/>
    </xf>
    <xf numFmtId="37" fontId="10" fillId="13" borderId="0" xfId="4" applyNumberFormat="1" applyFont="1" applyFill="1" applyBorder="1"/>
    <xf numFmtId="49" fontId="70" fillId="8" borderId="67" xfId="0" applyNumberFormat="1" applyFont="1" applyFill="1" applyBorder="1"/>
    <xf numFmtId="0" fontId="4" fillId="8" borderId="68" xfId="0" applyFont="1" applyFill="1" applyBorder="1"/>
    <xf numFmtId="166" fontId="4" fillId="8" borderId="68" xfId="0" applyNumberFormat="1" applyFont="1" applyFill="1" applyBorder="1" applyAlignment="1">
      <alignment horizontal="right"/>
    </xf>
    <xf numFmtId="0" fontId="16" fillId="8" borderId="121" xfId="0" applyNumberFormat="1" applyFont="1" applyFill="1" applyBorder="1"/>
    <xf numFmtId="0" fontId="16" fillId="8" borderId="25" xfId="0" applyFont="1" applyFill="1" applyBorder="1"/>
    <xf numFmtId="166" fontId="16" fillId="8" borderId="101" xfId="0" applyNumberFormat="1" applyFont="1" applyFill="1" applyBorder="1" applyAlignment="1">
      <alignment horizontal="right"/>
    </xf>
    <xf numFmtId="0" fontId="4" fillId="8" borderId="99" xfId="0" applyNumberFormat="1" applyFont="1" applyFill="1" applyBorder="1"/>
    <xf numFmtId="166" fontId="4" fillId="8" borderId="100" xfId="0" applyNumberFormat="1" applyFont="1" applyFill="1" applyBorder="1" applyAlignment="1">
      <alignment horizontal="right"/>
    </xf>
    <xf numFmtId="37" fontId="10" fillId="13" borderId="0" xfId="4" applyNumberFormat="1" applyFont="1" applyFill="1" applyBorder="1" applyAlignment="1">
      <alignment horizontal="right"/>
    </xf>
    <xf numFmtId="0" fontId="4" fillId="34" borderId="65" xfId="0" applyFont="1" applyFill="1" applyBorder="1"/>
    <xf numFmtId="0" fontId="4" fillId="34" borderId="66" xfId="0" applyFont="1" applyFill="1" applyBorder="1"/>
    <xf numFmtId="49" fontId="4" fillId="34" borderId="0" xfId="0" applyNumberFormat="1" applyFont="1" applyFill="1" applyBorder="1"/>
    <xf numFmtId="41" fontId="16" fillId="34" borderId="98" xfId="0" applyNumberFormat="1" applyFont="1" applyFill="1" applyBorder="1" applyAlignment="1">
      <alignment horizontal="right"/>
    </xf>
    <xf numFmtId="166" fontId="16" fillId="8" borderId="97" xfId="0" applyNumberFormat="1" applyFont="1" applyFill="1" applyBorder="1" applyAlignment="1">
      <alignment wrapText="1"/>
    </xf>
    <xf numFmtId="37" fontId="8" fillId="0" borderId="0" xfId="4" applyNumberFormat="1" applyFont="1" applyFill="1"/>
    <xf numFmtId="170" fontId="16" fillId="8" borderId="66" xfId="0" applyNumberFormat="1" applyFont="1" applyFill="1" applyBorder="1" applyAlignment="1">
      <alignment horizontal="right"/>
    </xf>
    <xf numFmtId="0" fontId="16" fillId="8" borderId="67" xfId="0" applyFont="1" applyFill="1" applyBorder="1" applyProtection="1">
      <protection hidden="1"/>
    </xf>
    <xf numFmtId="0" fontId="16" fillId="8" borderId="0" xfId="0" applyFont="1" applyFill="1" applyBorder="1" applyProtection="1">
      <protection hidden="1"/>
    </xf>
    <xf numFmtId="41" fontId="16" fillId="8" borderId="0" xfId="0" applyNumberFormat="1" applyFont="1" applyFill="1" applyBorder="1" applyAlignment="1">
      <alignment horizontal="right"/>
    </xf>
    <xf numFmtId="0" fontId="16" fillId="8" borderId="67" xfId="0" applyFont="1" applyFill="1" applyBorder="1" applyAlignment="1" applyProtection="1">
      <alignment horizontal="left"/>
      <protection hidden="1"/>
    </xf>
    <xf numFmtId="0" fontId="16" fillId="8" borderId="0" xfId="0" applyFont="1" applyFill="1" applyBorder="1" applyAlignment="1" applyProtection="1">
      <alignment horizontal="left"/>
      <protection hidden="1"/>
    </xf>
    <xf numFmtId="0" fontId="16" fillId="8" borderId="123" xfId="0" applyFont="1" applyFill="1" applyBorder="1" applyProtection="1">
      <protection hidden="1"/>
    </xf>
    <xf numFmtId="0" fontId="16" fillId="8" borderId="74" xfId="0" applyFont="1" applyFill="1" applyBorder="1" applyProtection="1">
      <protection hidden="1"/>
    </xf>
    <xf numFmtId="37" fontId="10" fillId="8" borderId="64" xfId="4" applyNumberFormat="1" applyFont="1" applyFill="1" applyBorder="1"/>
    <xf numFmtId="166" fontId="4" fillId="8" borderId="125" xfId="0" applyNumberFormat="1" applyFont="1" applyFill="1" applyBorder="1"/>
    <xf numFmtId="166" fontId="4" fillId="8" borderId="65" xfId="0" applyNumberFormat="1" applyFont="1" applyFill="1" applyBorder="1"/>
    <xf numFmtId="166" fontId="4" fillId="8" borderId="126" xfId="0" applyNumberFormat="1" applyFont="1" applyFill="1" applyBorder="1"/>
    <xf numFmtId="166" fontId="4" fillId="8" borderId="20" xfId="0" applyNumberFormat="1" applyFont="1" applyFill="1" applyBorder="1"/>
    <xf numFmtId="166" fontId="4" fillId="8" borderId="0" xfId="0" applyNumberFormat="1" applyFont="1" applyFill="1" applyBorder="1"/>
    <xf numFmtId="166" fontId="4" fillId="8" borderId="124" xfId="0" applyNumberFormat="1" applyFont="1" applyFill="1" applyBorder="1"/>
    <xf numFmtId="166" fontId="4" fillId="8" borderId="68" xfId="0" applyNumberFormat="1" applyFont="1" applyFill="1" applyBorder="1"/>
    <xf numFmtId="166" fontId="16" fillId="8" borderId="127" xfId="0" applyNumberFormat="1" applyFont="1" applyFill="1" applyBorder="1"/>
    <xf numFmtId="166" fontId="16" fillId="8" borderId="102" xfId="0" applyNumberFormat="1" applyFont="1" applyFill="1" applyBorder="1"/>
    <xf numFmtId="166" fontId="16" fillId="8" borderId="128" xfId="0" applyNumberFormat="1" applyFont="1" applyFill="1" applyBorder="1"/>
    <xf numFmtId="166" fontId="16" fillId="8" borderId="103" xfId="0" applyNumberFormat="1" applyFont="1" applyFill="1" applyBorder="1"/>
    <xf numFmtId="37" fontId="70" fillId="13" borderId="0" xfId="4" applyNumberFormat="1" applyFont="1" applyFill="1" applyBorder="1"/>
    <xf numFmtId="166" fontId="4" fillId="13" borderId="0" xfId="0" applyNumberFormat="1" applyFont="1" applyFill="1" applyBorder="1"/>
    <xf numFmtId="166" fontId="16" fillId="13" borderId="0" xfId="0" applyNumberFormat="1" applyFont="1" applyFill="1" applyBorder="1"/>
    <xf numFmtId="49" fontId="16" fillId="8" borderId="110" xfId="0" applyNumberFormat="1" applyFont="1" applyFill="1" applyBorder="1"/>
    <xf numFmtId="0" fontId="16" fillId="8" borderId="102" xfId="0" applyFont="1" applyFill="1" applyBorder="1"/>
    <xf numFmtId="166" fontId="16" fillId="8" borderId="103" xfId="0" applyNumberFormat="1" applyFont="1" applyFill="1" applyBorder="1" applyAlignment="1">
      <alignment horizontal="right"/>
    </xf>
    <xf numFmtId="37" fontId="70" fillId="8" borderId="129" xfId="4" applyNumberFormat="1" applyFont="1" applyFill="1" applyBorder="1"/>
    <xf numFmtId="37" fontId="10" fillId="8" borderId="130" xfId="4" applyNumberFormat="1" applyFont="1" applyFill="1" applyBorder="1"/>
    <xf numFmtId="37" fontId="10" fillId="8" borderId="131" xfId="4" applyNumberFormat="1" applyFont="1" applyFill="1" applyBorder="1"/>
    <xf numFmtId="38" fontId="4" fillId="8" borderId="64" xfId="0" applyNumberFormat="1" applyFont="1" applyFill="1" applyBorder="1" applyAlignment="1">
      <alignment horizontal="left" indent="1"/>
    </xf>
    <xf numFmtId="166" fontId="4" fillId="8" borderId="66" xfId="0" applyNumberFormat="1" applyFont="1" applyFill="1" applyBorder="1"/>
    <xf numFmtId="38" fontId="4" fillId="8" borderId="67" xfId="0" applyNumberFormat="1" applyFont="1" applyFill="1" applyBorder="1" applyAlignment="1">
      <alignment horizontal="left" indent="1"/>
    </xf>
    <xf numFmtId="0" fontId="16" fillId="8" borderId="110" xfId="0" applyFont="1" applyFill="1" applyBorder="1"/>
    <xf numFmtId="3" fontId="26" fillId="30" borderId="4" xfId="0" applyNumberFormat="1" applyFont="1" applyFill="1" applyBorder="1"/>
    <xf numFmtId="3" fontId="27" fillId="30" borderId="0" xfId="0" applyNumberFormat="1" applyFont="1" applyFill="1" applyBorder="1" applyAlignment="1">
      <alignment horizontal="right"/>
    </xf>
    <xf numFmtId="0" fontId="26" fillId="0" borderId="48" xfId="0" applyFont="1" applyFill="1" applyBorder="1"/>
    <xf numFmtId="37" fontId="26" fillId="0" borderId="2" xfId="4" quotePrefix="1" applyNumberFormat="1" applyFont="1" applyFill="1" applyBorder="1"/>
    <xf numFmtId="0" fontId="4" fillId="8" borderId="52" xfId="0" applyFont="1" applyFill="1" applyBorder="1"/>
    <xf numFmtId="167" fontId="26" fillId="0" borderId="77" xfId="0" applyNumberFormat="1" applyFont="1" applyFill="1" applyBorder="1" applyAlignment="1">
      <alignment horizontal="right"/>
    </xf>
    <xf numFmtId="167" fontId="26" fillId="0" borderId="49" xfId="0" applyNumberFormat="1" applyFont="1" applyFill="1" applyBorder="1" applyAlignment="1">
      <alignment horizontal="right"/>
    </xf>
    <xf numFmtId="37" fontId="10" fillId="35" borderId="0" xfId="4" applyNumberFormat="1" applyFont="1" applyFill="1"/>
    <xf numFmtId="3" fontId="26" fillId="0" borderId="124" xfId="0" applyNumberFormat="1" applyFont="1" applyFill="1" applyBorder="1"/>
    <xf numFmtId="3" fontId="28" fillId="0" borderId="124" xfId="0" applyNumberFormat="1" applyFont="1" applyFill="1" applyBorder="1" applyAlignment="1">
      <alignment horizontal="right"/>
    </xf>
    <xf numFmtId="166" fontId="29" fillId="0" borderId="124" xfId="0" applyNumberFormat="1" applyFont="1" applyFill="1" applyBorder="1" applyAlignment="1">
      <alignment horizontal="right"/>
    </xf>
    <xf numFmtId="0" fontId="16" fillId="8" borderId="66" xfId="0" applyFont="1" applyFill="1" applyBorder="1"/>
    <xf numFmtId="37" fontId="26" fillId="16" borderId="91" xfId="4" applyNumberFormat="1" applyFont="1" applyFill="1" applyBorder="1" applyAlignment="1">
      <alignment horizontal="right"/>
    </xf>
    <xf numFmtId="37" fontId="26" fillId="0" borderId="91" xfId="4" applyNumberFormat="1" applyFont="1" applyFill="1" applyBorder="1"/>
    <xf numFmtId="166" fontId="26" fillId="0" borderId="120" xfId="4" applyNumberFormat="1" applyFont="1" applyFill="1" applyBorder="1"/>
    <xf numFmtId="166" fontId="26" fillId="0" borderId="120" xfId="4" applyNumberFormat="1" applyFont="1" applyFill="1" applyBorder="1" applyAlignment="1">
      <alignment horizontal="right"/>
    </xf>
    <xf numFmtId="166" fontId="26" fillId="0" borderId="120" xfId="7" applyNumberFormat="1" applyFont="1" applyFill="1" applyBorder="1" applyAlignment="1">
      <alignment horizontal="right"/>
    </xf>
    <xf numFmtId="166" fontId="29" fillId="0" borderId="120" xfId="4" applyNumberFormat="1" applyFont="1" applyFill="1" applyBorder="1" applyAlignment="1">
      <alignment horizontal="right"/>
    </xf>
    <xf numFmtId="37" fontId="28" fillId="16" borderId="120" xfId="4" applyNumberFormat="1" applyFont="1" applyFill="1" applyBorder="1" applyAlignment="1">
      <alignment horizontal="right" wrapText="1"/>
    </xf>
    <xf numFmtId="37" fontId="26" fillId="13" borderId="120" xfId="4" applyNumberFormat="1" applyFont="1" applyFill="1" applyBorder="1" applyAlignment="1">
      <alignment horizontal="right" wrapText="1"/>
    </xf>
    <xf numFmtId="170" fontId="26" fillId="0" borderId="120" xfId="1" applyNumberFormat="1" applyFont="1" applyFill="1" applyBorder="1" applyAlignment="1">
      <alignment horizontal="right"/>
    </xf>
    <xf numFmtId="166" fontId="26" fillId="5" borderId="0" xfId="0" applyNumberFormat="1" applyFont="1" applyFill="1" applyBorder="1" applyAlignment="1">
      <alignment horizontal="right"/>
    </xf>
    <xf numFmtId="0" fontId="16" fillId="13" borderId="67" xfId="0" applyFont="1" applyFill="1" applyBorder="1"/>
    <xf numFmtId="41" fontId="16" fillId="13" borderId="98" xfId="0" applyNumberFormat="1" applyFont="1" applyFill="1" applyBorder="1"/>
    <xf numFmtId="0" fontId="26" fillId="5" borderId="4" xfId="4" applyFont="1" applyFill="1" applyBorder="1"/>
    <xf numFmtId="0" fontId="27" fillId="5" borderId="0" xfId="4" applyFont="1" applyFill="1" applyBorder="1" applyAlignment="1">
      <alignment horizontal="right"/>
    </xf>
    <xf numFmtId="37" fontId="26" fillId="5" borderId="0" xfId="4" applyNumberFormat="1" applyFont="1" applyFill="1"/>
    <xf numFmtId="166" fontId="26" fillId="5" borderId="11" xfId="0" applyNumberFormat="1" applyFont="1" applyFill="1" applyBorder="1" applyAlignment="1">
      <alignment horizontal="right"/>
    </xf>
    <xf numFmtId="37" fontId="26" fillId="13" borderId="4" xfId="4" applyNumberFormat="1" applyFont="1" applyFill="1" applyBorder="1" applyAlignment="1">
      <alignment horizontal="left" vertical="center" wrapText="1"/>
    </xf>
    <xf numFmtId="173" fontId="10" fillId="0" borderId="0" xfId="1" applyNumberFormat="1" applyFont="1" applyFill="1"/>
    <xf numFmtId="174" fontId="10" fillId="0" borderId="0" xfId="4" applyNumberFormat="1" applyFont="1" applyFill="1"/>
    <xf numFmtId="43" fontId="10" fillId="0" borderId="0" xfId="1" applyFont="1" applyFill="1"/>
    <xf numFmtId="37" fontId="29" fillId="13" borderId="4" xfId="4" applyNumberFormat="1" applyFont="1" applyFill="1" applyBorder="1" applyAlignment="1">
      <alignment horizontal="left" vertical="center" wrapText="1"/>
    </xf>
    <xf numFmtId="170" fontId="59" fillId="0" borderId="0" xfId="0" applyNumberFormat="1" applyFont="1" applyAlignment="1">
      <alignment wrapText="1"/>
    </xf>
    <xf numFmtId="170" fontId="59" fillId="0" borderId="71" xfId="0" applyNumberFormat="1" applyFont="1" applyBorder="1" applyAlignment="1">
      <alignment wrapText="1"/>
    </xf>
    <xf numFmtId="170" fontId="60" fillId="0" borderId="0" xfId="0" applyNumberFormat="1" applyFont="1" applyAlignment="1">
      <alignment wrapText="1"/>
    </xf>
    <xf numFmtId="170" fontId="59" fillId="0" borderId="0" xfId="0" applyNumberFormat="1" applyFont="1" applyAlignment="1">
      <alignment vertical="top" wrapText="1"/>
    </xf>
    <xf numFmtId="170" fontId="60" fillId="0" borderId="71" xfId="0" applyNumberFormat="1" applyFont="1" applyBorder="1" applyAlignment="1">
      <alignment wrapText="1"/>
    </xf>
    <xf numFmtId="3" fontId="9" fillId="9" borderId="0" xfId="0" applyNumberFormat="1" applyFont="1" applyFill="1" applyBorder="1" applyAlignment="1">
      <alignment horizontal="right"/>
    </xf>
    <xf numFmtId="0" fontId="14" fillId="31" borderId="70" xfId="0" applyFont="1" applyFill="1" applyBorder="1"/>
    <xf numFmtId="0" fontId="13" fillId="31" borderId="71" xfId="0" applyFont="1" applyFill="1" applyBorder="1"/>
    <xf numFmtId="0" fontId="69" fillId="31" borderId="0" xfId="0" applyFont="1" applyFill="1" applyBorder="1"/>
    <xf numFmtId="0" fontId="12" fillId="13" borderId="0" xfId="0" applyFont="1" applyFill="1" applyBorder="1"/>
    <xf numFmtId="41" fontId="12" fillId="13" borderId="0" xfId="0" applyNumberFormat="1" applyFont="1" applyFill="1" applyBorder="1" applyProtection="1"/>
    <xf numFmtId="41" fontId="12" fillId="13" borderId="0" xfId="0" applyNumberFormat="1" applyFont="1" applyFill="1" applyBorder="1"/>
    <xf numFmtId="0" fontId="9" fillId="13" borderId="0" xfId="0" applyFont="1" applyFill="1" applyBorder="1"/>
    <xf numFmtId="41" fontId="14" fillId="13" borderId="0" xfId="0" applyNumberFormat="1" applyFont="1" applyFill="1" applyBorder="1" applyProtection="1"/>
    <xf numFmtId="175" fontId="11" fillId="8" borderId="67" xfId="4" applyNumberFormat="1" applyFont="1" applyFill="1" applyBorder="1" applyAlignment="1">
      <alignment horizontal="left"/>
    </xf>
    <xf numFmtId="0" fontId="16" fillId="8" borderId="67" xfId="0" applyFont="1" applyFill="1" applyBorder="1" applyAlignment="1">
      <alignment horizontal="left"/>
    </xf>
    <xf numFmtId="37" fontId="26" fillId="0" borderId="120" xfId="4" applyNumberFormat="1" applyFont="1" applyFill="1" applyBorder="1"/>
    <xf numFmtId="166" fontId="71" fillId="0" borderId="0" xfId="1" applyNumberFormat="1" applyFont="1" applyFill="1" applyBorder="1" applyAlignment="1">
      <alignment horizontal="right"/>
    </xf>
    <xf numFmtId="166" fontId="29" fillId="0" borderId="13" xfId="2" applyNumberFormat="1" applyFont="1" applyFill="1" applyBorder="1" applyAlignment="1">
      <alignment horizontal="right"/>
    </xf>
    <xf numFmtId="166" fontId="26" fillId="0" borderId="3" xfId="0" applyNumberFormat="1" applyFont="1" applyFill="1" applyBorder="1" applyAlignment="1">
      <alignment horizontal="right"/>
    </xf>
    <xf numFmtId="1" fontId="26" fillId="0" borderId="11" xfId="0" applyNumberFormat="1" applyFont="1" applyFill="1" applyBorder="1" applyAlignment="1">
      <alignment horizontal="right" wrapText="1"/>
    </xf>
    <xf numFmtId="37" fontId="28" fillId="13" borderId="0" xfId="4" applyNumberFormat="1" applyFont="1" applyFill="1" applyAlignment="1"/>
    <xf numFmtId="37" fontId="28" fillId="13" borderId="0" xfId="4" applyNumberFormat="1" applyFont="1" applyFill="1"/>
    <xf numFmtId="37" fontId="28" fillId="13" borderId="0" xfId="4" applyNumberFormat="1" applyFont="1" applyFill="1" applyAlignment="1">
      <alignment horizontal="left"/>
    </xf>
    <xf numFmtId="166" fontId="16" fillId="13" borderId="0" xfId="0" applyNumberFormat="1" applyFont="1" applyFill="1" applyBorder="1" applyAlignment="1">
      <alignment horizontal="right"/>
    </xf>
    <xf numFmtId="37" fontId="26" fillId="13" borderId="0" xfId="4" applyNumberFormat="1" applyFont="1" applyFill="1" applyBorder="1" applyAlignment="1"/>
    <xf numFmtId="37" fontId="26" fillId="13" borderId="0" xfId="4" applyNumberFormat="1" applyFont="1" applyFill="1" applyBorder="1" applyAlignment="1">
      <alignment horizontal="left"/>
    </xf>
    <xf numFmtId="37" fontId="29" fillId="13" borderId="0" xfId="4" applyNumberFormat="1" applyFont="1" applyFill="1" applyBorder="1" applyAlignment="1"/>
    <xf numFmtId="166" fontId="16" fillId="13" borderId="0" xfId="0" applyNumberFormat="1" applyFont="1" applyFill="1" applyBorder="1" applyAlignment="1"/>
    <xf numFmtId="37" fontId="28" fillId="13" borderId="0" xfId="4" applyNumberFormat="1" applyFont="1" applyFill="1" applyBorder="1"/>
    <xf numFmtId="167" fontId="26" fillId="0" borderId="0" xfId="0" applyNumberFormat="1" applyFont="1" applyFill="1" applyBorder="1" applyAlignment="1">
      <alignment horizontal="right" wrapText="1"/>
    </xf>
    <xf numFmtId="167" fontId="26" fillId="0" borderId="51" xfId="0" applyNumberFormat="1" applyFont="1" applyFill="1" applyBorder="1" applyAlignment="1">
      <alignment horizontal="right" wrapText="1"/>
    </xf>
    <xf numFmtId="170" fontId="29" fillId="0" borderId="20" xfId="1" applyNumberFormat="1" applyFont="1" applyFill="1" applyBorder="1" applyAlignment="1">
      <alignment horizontal="right"/>
    </xf>
    <xf numFmtId="166" fontId="4" fillId="32" borderId="124" xfId="4" applyNumberFormat="1" applyFont="1" applyFill="1" applyBorder="1" applyAlignment="1">
      <alignment horizontal="right"/>
    </xf>
    <xf numFmtId="166" fontId="4" fillId="32" borderId="124" xfId="4" applyNumberFormat="1" applyFont="1" applyFill="1" applyBorder="1"/>
    <xf numFmtId="166" fontId="16" fillId="13" borderId="58" xfId="0" applyNumberFormat="1" applyFont="1" applyFill="1" applyBorder="1" applyAlignment="1">
      <alignment horizontal="right"/>
    </xf>
    <xf numFmtId="166" fontId="4" fillId="13" borderId="0" xfId="0" applyNumberFormat="1" applyFont="1" applyFill="1" applyBorder="1" applyAlignment="1">
      <alignment horizontal="right"/>
    </xf>
    <xf numFmtId="37" fontId="10" fillId="0" borderId="1" xfId="4" applyNumberFormat="1" applyFont="1" applyFill="1" applyBorder="1"/>
    <xf numFmtId="37" fontId="10" fillId="0" borderId="91" xfId="4" applyNumberFormat="1" applyFont="1" applyFill="1" applyBorder="1"/>
    <xf numFmtId="166" fontId="26" fillId="13" borderId="33" xfId="4" applyNumberFormat="1" applyFont="1" applyFill="1" applyBorder="1" applyAlignment="1">
      <alignment horizontal="right"/>
    </xf>
    <xf numFmtId="166" fontId="26" fillId="13" borderId="33" xfId="7" applyNumberFormat="1" applyFont="1" applyFill="1" applyBorder="1" applyAlignment="1">
      <alignment horizontal="right"/>
    </xf>
    <xf numFmtId="0" fontId="26" fillId="13" borderId="0" xfId="0" applyFont="1" applyFill="1" applyBorder="1"/>
    <xf numFmtId="0" fontId="26" fillId="0" borderId="13" xfId="0" applyNumberFormat="1" applyFont="1" applyFill="1" applyBorder="1" applyAlignment="1">
      <alignment horizontal="right"/>
    </xf>
    <xf numFmtId="37" fontId="30" fillId="13" borderId="5" xfId="4" applyNumberFormat="1" applyFont="1" applyFill="1" applyBorder="1"/>
    <xf numFmtId="166" fontId="4" fillId="5" borderId="53" xfId="4" applyNumberFormat="1" applyFont="1" applyFill="1" applyBorder="1" applyAlignment="1">
      <alignment horizontal="right"/>
    </xf>
    <xf numFmtId="37" fontId="26" fillId="13" borderId="120" xfId="4" applyNumberFormat="1" applyFont="1" applyFill="1" applyBorder="1" applyAlignment="1">
      <alignment horizontal="right"/>
    </xf>
    <xf numFmtId="37" fontId="30" fillId="13" borderId="4" xfId="4" quotePrefix="1" applyNumberFormat="1" applyFont="1" applyFill="1" applyBorder="1" applyAlignment="1">
      <alignment horizontal="left"/>
    </xf>
    <xf numFmtId="37" fontId="30" fillId="13" borderId="0" xfId="4" quotePrefix="1" applyNumberFormat="1" applyFont="1" applyFill="1" applyBorder="1" applyAlignment="1">
      <alignment horizontal="left"/>
    </xf>
    <xf numFmtId="37" fontId="26" fillId="13" borderId="33" xfId="4" applyNumberFormat="1" applyFont="1" applyFill="1" applyBorder="1" applyAlignment="1">
      <alignment horizontal="right"/>
    </xf>
    <xf numFmtId="0" fontId="28" fillId="16" borderId="91" xfId="4" applyFont="1" applyFill="1" applyBorder="1" applyAlignment="1">
      <alignment horizontal="right"/>
    </xf>
    <xf numFmtId="37" fontId="26" fillId="0" borderId="14" xfId="4" applyNumberFormat="1" applyFont="1" applyFill="1" applyBorder="1"/>
    <xf numFmtId="37" fontId="26" fillId="0" borderId="33" xfId="4" applyNumberFormat="1" applyFont="1" applyFill="1" applyBorder="1"/>
    <xf numFmtId="41" fontId="9" fillId="36" borderId="0" xfId="0" applyNumberFormat="1" applyFont="1" applyFill="1" applyBorder="1" applyProtection="1"/>
    <xf numFmtId="41" fontId="9" fillId="0" borderId="0" xfId="0" applyNumberFormat="1" applyFont="1" applyFill="1" applyBorder="1" applyProtection="1"/>
    <xf numFmtId="41" fontId="9" fillId="14" borderId="0" xfId="0" applyNumberFormat="1" applyFont="1" applyFill="1" applyBorder="1" applyProtection="1"/>
    <xf numFmtId="176" fontId="9" fillId="14" borderId="0" xfId="0" applyNumberFormat="1" applyFont="1" applyFill="1" applyBorder="1" applyProtection="1"/>
    <xf numFmtId="41" fontId="9" fillId="13" borderId="0" xfId="0" applyNumberFormat="1" applyFont="1" applyFill="1" applyBorder="1" applyProtection="1"/>
    <xf numFmtId="176" fontId="9" fillId="36" borderId="0" xfId="0" quotePrefix="1" applyNumberFormat="1" applyFont="1" applyFill="1" applyBorder="1" applyProtection="1"/>
    <xf numFmtId="41" fontId="9" fillId="37" borderId="0" xfId="0" quotePrefix="1" applyNumberFormat="1" applyFont="1" applyFill="1" applyBorder="1" applyProtection="1"/>
    <xf numFmtId="41" fontId="9" fillId="36" borderId="0" xfId="0" quotePrefix="1" applyNumberFormat="1" applyFont="1" applyFill="1" applyBorder="1" applyProtection="1"/>
    <xf numFmtId="41" fontId="9" fillId="37" borderId="0" xfId="0" applyNumberFormat="1" applyFont="1" applyFill="1" applyBorder="1" applyProtection="1"/>
    <xf numFmtId="176" fontId="9" fillId="37" borderId="0" xfId="0" quotePrefix="1" applyNumberFormat="1" applyFont="1" applyFill="1" applyBorder="1" applyProtection="1"/>
    <xf numFmtId="41" fontId="9" fillId="14" borderId="0" xfId="0" quotePrefix="1" applyNumberFormat="1" applyFont="1" applyFill="1" applyBorder="1" applyProtection="1"/>
    <xf numFmtId="41" fontId="13" fillId="36" borderId="25" xfId="0" applyNumberFormat="1" applyFont="1" applyFill="1" applyBorder="1" applyProtection="1"/>
    <xf numFmtId="41" fontId="13" fillId="0" borderId="25" xfId="0" applyNumberFormat="1" applyFont="1" applyFill="1" applyBorder="1" applyProtection="1"/>
    <xf numFmtId="41" fontId="9" fillId="0" borderId="0" xfId="0" applyNumberFormat="1" applyFont="1"/>
    <xf numFmtId="0" fontId="9" fillId="0" borderId="0" xfId="0" applyFont="1" applyFill="1"/>
    <xf numFmtId="41" fontId="9" fillId="38" borderId="0" xfId="0" applyNumberFormat="1" applyFont="1" applyFill="1" applyBorder="1" applyProtection="1"/>
    <xf numFmtId="41" fontId="9" fillId="30" borderId="0" xfId="0" applyNumberFormat="1" applyFont="1" applyFill="1" applyBorder="1" applyProtection="1"/>
    <xf numFmtId="41" fontId="9" fillId="10" borderId="0" xfId="0" applyNumberFormat="1" applyFont="1" applyFill="1" applyBorder="1" applyProtection="1"/>
    <xf numFmtId="41" fontId="9" fillId="33" borderId="0" xfId="0" applyNumberFormat="1" applyFont="1" applyFill="1" applyBorder="1" applyProtection="1"/>
    <xf numFmtId="41" fontId="9" fillId="39" borderId="0" xfId="0" applyNumberFormat="1" applyFont="1" applyFill="1" applyBorder="1" applyProtection="1"/>
    <xf numFmtId="176" fontId="9" fillId="36" borderId="0" xfId="0" applyNumberFormat="1" applyFont="1" applyFill="1" applyBorder="1" applyProtection="1"/>
    <xf numFmtId="176" fontId="13" fillId="36" borderId="29" xfId="0" applyNumberFormat="1" applyFont="1" applyFill="1" applyBorder="1" applyProtection="1"/>
    <xf numFmtId="41" fontId="13" fillId="0" borderId="29" xfId="0" applyNumberFormat="1" applyFont="1" applyFill="1" applyBorder="1" applyProtection="1"/>
    <xf numFmtId="41" fontId="13" fillId="36" borderId="29" xfId="0" applyNumberFormat="1" applyFont="1" applyFill="1" applyBorder="1" applyProtection="1"/>
    <xf numFmtId="170" fontId="13" fillId="0" borderId="29" xfId="0" applyNumberFormat="1" applyFont="1" applyFill="1" applyBorder="1" applyProtection="1"/>
    <xf numFmtId="176" fontId="13" fillId="0" borderId="29" xfId="0" applyNumberFormat="1" applyFont="1" applyFill="1" applyBorder="1" applyProtection="1"/>
    <xf numFmtId="170" fontId="13" fillId="0" borderId="29" xfId="0" applyNumberFormat="1" applyFont="1" applyFill="1" applyBorder="1" applyAlignment="1" applyProtection="1">
      <alignment horizontal="left"/>
    </xf>
    <xf numFmtId="0" fontId="4" fillId="0" borderId="51" xfId="7" applyFont="1" applyBorder="1"/>
    <xf numFmtId="0" fontId="4" fillId="0" borderId="49" xfId="7" applyFont="1" applyBorder="1"/>
    <xf numFmtId="37" fontId="23" fillId="16" borderId="1" xfId="4" applyNumberFormat="1" applyFont="1" applyFill="1" applyBorder="1" applyAlignment="1">
      <alignment vertical="center" wrapText="1"/>
    </xf>
    <xf numFmtId="37" fontId="26" fillId="16" borderId="5" xfId="4" applyNumberFormat="1" applyFont="1" applyFill="1" applyBorder="1"/>
    <xf numFmtId="37" fontId="26" fillId="16" borderId="12" xfId="4" applyNumberFormat="1" applyFont="1" applyFill="1" applyBorder="1"/>
    <xf numFmtId="169" fontId="11" fillId="0" borderId="0" xfId="8" applyNumberFormat="1" applyFont="1" applyFill="1" applyBorder="1" applyAlignment="1">
      <alignment horizontal="right"/>
    </xf>
    <xf numFmtId="169" fontId="10" fillId="0" borderId="0" xfId="8" applyNumberFormat="1" applyFont="1" applyFill="1" applyBorder="1" applyAlignment="1">
      <alignment horizontal="right"/>
    </xf>
    <xf numFmtId="37" fontId="26" fillId="16" borderId="0" xfId="4" applyNumberFormat="1" applyFont="1" applyFill="1"/>
    <xf numFmtId="169" fontId="10" fillId="13" borderId="0" xfId="8" applyNumberFormat="1" applyFont="1" applyFill="1" applyBorder="1" applyAlignment="1">
      <alignment horizontal="right"/>
    </xf>
    <xf numFmtId="0" fontId="10" fillId="31" borderId="132" xfId="0" applyFont="1" applyFill="1" applyBorder="1"/>
    <xf numFmtId="165" fontId="10" fillId="31" borderId="133" xfId="2" applyNumberFormat="1" applyFont="1" applyFill="1" applyBorder="1" applyAlignment="1">
      <alignment horizontal="right"/>
    </xf>
    <xf numFmtId="0" fontId="11" fillId="0" borderId="0" xfId="0" applyFont="1" applyBorder="1"/>
    <xf numFmtId="37" fontId="28" fillId="0" borderId="51" xfId="4" applyNumberFormat="1" applyFont="1" applyFill="1" applyBorder="1" applyAlignment="1">
      <alignment horizontal="right" wrapText="1"/>
    </xf>
    <xf numFmtId="37" fontId="26" fillId="13" borderId="31" xfId="4" applyNumberFormat="1" applyFont="1" applyFill="1" applyBorder="1" applyAlignment="1">
      <alignment horizontal="right"/>
    </xf>
    <xf numFmtId="165" fontId="29" fillId="13" borderId="4" xfId="4" applyNumberFormat="1" applyFont="1" applyFill="1" applyBorder="1" applyAlignment="1">
      <alignment wrapText="1"/>
    </xf>
    <xf numFmtId="165" fontId="26" fillId="13" borderId="33" xfId="4" applyNumberFormat="1" applyFont="1" applyFill="1" applyBorder="1" applyAlignment="1">
      <alignment horizontal="right"/>
    </xf>
    <xf numFmtId="165" fontId="26" fillId="13" borderId="4" xfId="4" applyNumberFormat="1" applyFont="1" applyFill="1" applyBorder="1" applyAlignment="1">
      <alignment horizontal="left" wrapText="1"/>
    </xf>
    <xf numFmtId="165" fontId="29" fillId="13" borderId="5" xfId="4" quotePrefix="1" applyNumberFormat="1" applyFont="1" applyFill="1" applyBorder="1" applyAlignment="1">
      <alignment wrapText="1"/>
    </xf>
    <xf numFmtId="165" fontId="29" fillId="13" borderId="31" xfId="4" applyNumberFormat="1" applyFont="1" applyFill="1" applyBorder="1" applyAlignment="1">
      <alignment horizontal="right"/>
    </xf>
    <xf numFmtId="165" fontId="29" fillId="13" borderId="4" xfId="4" quotePrefix="1" applyNumberFormat="1" applyFont="1" applyFill="1" applyBorder="1" applyAlignment="1">
      <alignment wrapText="1"/>
    </xf>
    <xf numFmtId="165" fontId="29" fillId="13" borderId="33" xfId="4" applyNumberFormat="1" applyFont="1" applyFill="1" applyBorder="1" applyAlignment="1">
      <alignment horizontal="right"/>
    </xf>
    <xf numFmtId="165" fontId="29" fillId="13" borderId="5" xfId="4" applyNumberFormat="1" applyFont="1" applyFill="1" applyBorder="1" applyAlignment="1">
      <alignment wrapText="1"/>
    </xf>
    <xf numFmtId="0" fontId="4" fillId="0" borderId="0" xfId="7"/>
    <xf numFmtId="0" fontId="26" fillId="0" borderId="0" xfId="13" applyFont="1"/>
    <xf numFmtId="0" fontId="26" fillId="5" borderId="0" xfId="13" applyFont="1" applyFill="1"/>
    <xf numFmtId="0" fontId="16" fillId="5" borderId="0" xfId="13" applyFont="1" applyFill="1"/>
    <xf numFmtId="0" fontId="16" fillId="41" borderId="0" xfId="13" applyFont="1" applyFill="1" applyAlignment="1">
      <alignment horizontal="right"/>
    </xf>
    <xf numFmtId="0" fontId="4" fillId="6" borderId="0" xfId="13" applyFont="1" applyFill="1"/>
    <xf numFmtId="0" fontId="4" fillId="40" borderId="0" xfId="13" applyFont="1" applyFill="1"/>
    <xf numFmtId="0" fontId="74" fillId="40" borderId="0" xfId="13" applyFont="1" applyFill="1"/>
    <xf numFmtId="0" fontId="26" fillId="6" borderId="0" xfId="13" applyFont="1" applyFill="1"/>
    <xf numFmtId="0" fontId="12" fillId="40" borderId="0" xfId="13" applyFont="1" applyFill="1"/>
    <xf numFmtId="0" fontId="26" fillId="6" borderId="0" xfId="13" applyFont="1" applyFill="1" applyAlignment="1">
      <alignment wrapText="1"/>
    </xf>
    <xf numFmtId="0" fontId="12" fillId="40" borderId="0" xfId="13" applyFont="1" applyFill="1" applyAlignment="1">
      <alignment horizontal="left" indent="4"/>
    </xf>
    <xf numFmtId="0" fontId="26" fillId="0" borderId="0" xfId="13" applyFont="1" applyAlignment="1">
      <alignment wrapText="1"/>
    </xf>
    <xf numFmtId="0" fontId="12" fillId="40" borderId="0" xfId="13" applyFont="1" applyFill="1" applyAlignment="1">
      <alignment horizontal="left" indent="1"/>
    </xf>
    <xf numFmtId="0" fontId="73" fillId="0" borderId="0" xfId="0" applyFont="1" applyAlignment="1">
      <alignment vertical="center"/>
    </xf>
    <xf numFmtId="0" fontId="75" fillId="0" borderId="0" xfId="0" applyFont="1" applyAlignment="1">
      <alignment vertical="center"/>
    </xf>
    <xf numFmtId="0" fontId="75" fillId="0" borderId="0" xfId="0" applyFont="1"/>
    <xf numFmtId="0" fontId="76" fillId="0" borderId="0" xfId="0" applyFont="1" applyAlignment="1">
      <alignment horizontal="left" vertical="center" indent="4"/>
    </xf>
    <xf numFmtId="0" fontId="75" fillId="0" borderId="0" xfId="0" applyFont="1" applyAlignment="1">
      <alignment horizontal="left" vertical="center" indent="1"/>
    </xf>
    <xf numFmtId="0" fontId="26" fillId="13" borderId="0" xfId="13" applyFont="1" applyFill="1"/>
    <xf numFmtId="0" fontId="24" fillId="13" borderId="0" xfId="13" applyFont="1" applyFill="1"/>
    <xf numFmtId="0" fontId="26" fillId="13" borderId="0" xfId="13" quotePrefix="1" applyFont="1" applyFill="1" applyAlignment="1">
      <alignment horizontal="right" vertical="top"/>
    </xf>
    <xf numFmtId="0" fontId="26" fillId="13" borderId="0" xfId="13" applyFont="1" applyFill="1" applyAlignment="1">
      <alignment vertical="top"/>
    </xf>
    <xf numFmtId="37" fontId="26" fillId="0" borderId="0" xfId="4" quotePrefix="1" applyNumberFormat="1" applyFont="1" applyFill="1" applyBorder="1"/>
    <xf numFmtId="37" fontId="23" fillId="13" borderId="2" xfId="4" applyNumberFormat="1" applyFont="1" applyFill="1" applyBorder="1"/>
    <xf numFmtId="167" fontId="10" fillId="10" borderId="0" xfId="4" applyNumberFormat="1" applyFont="1" applyFill="1" applyBorder="1" applyAlignment="1">
      <alignment horizontal="right"/>
    </xf>
    <xf numFmtId="167" fontId="10" fillId="10" borderId="10" xfId="1" applyNumberFormat="1" applyFont="1" applyFill="1" applyBorder="1" applyAlignment="1">
      <alignment horizontal="right"/>
    </xf>
    <xf numFmtId="167" fontId="11" fillId="10" borderId="8" xfId="4" applyNumberFormat="1" applyFont="1" applyFill="1" applyBorder="1" applyAlignment="1">
      <alignment horizontal="right"/>
    </xf>
    <xf numFmtId="167" fontId="10" fillId="10" borderId="0" xfId="4" applyNumberFormat="1" applyFont="1" applyFill="1" applyBorder="1"/>
    <xf numFmtId="167" fontId="10" fillId="10" borderId="8" xfId="4" applyNumberFormat="1" applyFont="1" applyFill="1" applyBorder="1" applyAlignment="1">
      <alignment horizontal="right"/>
    </xf>
    <xf numFmtId="37" fontId="10" fillId="2" borderId="124" xfId="4" applyNumberFormat="1" applyFont="1" applyFill="1" applyBorder="1"/>
    <xf numFmtId="0" fontId="27" fillId="13" borderId="0" xfId="4" applyFont="1" applyFill="1" applyBorder="1" applyAlignment="1">
      <alignment horizontal="right"/>
    </xf>
    <xf numFmtId="0" fontId="26" fillId="13" borderId="0" xfId="4" quotePrefix="1" applyFont="1" applyFill="1" applyBorder="1" applyAlignment="1">
      <alignment horizontal="right"/>
    </xf>
    <xf numFmtId="0" fontId="26" fillId="13" borderId="4" xfId="0" applyFont="1" applyFill="1" applyBorder="1"/>
    <xf numFmtId="39" fontId="26" fillId="0" borderId="0" xfId="4" applyNumberFormat="1" applyFont="1" applyFill="1" applyAlignment="1">
      <alignment horizontal="left"/>
    </xf>
    <xf numFmtId="165" fontId="26" fillId="13" borderId="4" xfId="4" applyNumberFormat="1" applyFont="1" applyFill="1" applyBorder="1"/>
    <xf numFmtId="166" fontId="26" fillId="13" borderId="16" xfId="4" applyNumberFormat="1" applyFont="1" applyFill="1" applyBorder="1" applyAlignment="1">
      <alignment horizontal="right"/>
    </xf>
    <xf numFmtId="39" fontId="10" fillId="0" borderId="27" xfId="4" applyNumberFormat="1" applyFont="1" applyFill="1" applyBorder="1"/>
    <xf numFmtId="166" fontId="26" fillId="0" borderId="47" xfId="0" applyNumberFormat="1" applyFont="1" applyFill="1" applyBorder="1" applyAlignment="1">
      <alignment horizontal="right"/>
    </xf>
    <xf numFmtId="180" fontId="28" fillId="0" borderId="58" xfId="4" applyNumberFormat="1" applyFont="1" applyFill="1" applyBorder="1" applyAlignment="1"/>
    <xf numFmtId="181" fontId="10" fillId="0" borderId="21" xfId="4" applyNumberFormat="1" applyFont="1" applyFill="1" applyBorder="1"/>
    <xf numFmtId="165" fontId="61" fillId="0" borderId="24" xfId="11" applyNumberFormat="1" applyBorder="1"/>
    <xf numFmtId="165" fontId="61" fillId="0" borderId="25" xfId="11" applyNumberFormat="1" applyBorder="1"/>
    <xf numFmtId="165" fontId="61" fillId="0" borderId="26" xfId="11" applyNumberFormat="1" applyBorder="1"/>
    <xf numFmtId="165" fontId="61" fillId="0" borderId="59" xfId="11" applyNumberFormat="1" applyBorder="1"/>
    <xf numFmtId="165" fontId="61" fillId="0" borderId="0" xfId="11" applyNumberFormat="1" applyBorder="1"/>
    <xf numFmtId="165" fontId="61" fillId="0" borderId="124" xfId="11" applyNumberFormat="1" applyBorder="1"/>
    <xf numFmtId="165" fontId="61" fillId="0" borderId="54" xfId="11" applyNumberFormat="1" applyBorder="1"/>
    <xf numFmtId="165" fontId="61" fillId="0" borderId="52" xfId="11" applyNumberFormat="1" applyBorder="1"/>
    <xf numFmtId="165" fontId="61" fillId="0" borderId="53" xfId="11" applyNumberFormat="1" applyBorder="1"/>
    <xf numFmtId="0" fontId="133" fillId="74" borderId="0" xfId="11" applyFont="1" applyFill="1"/>
    <xf numFmtId="0" fontId="16" fillId="8" borderId="67" xfId="0" applyFont="1" applyFill="1" applyBorder="1" applyAlignment="1" applyProtection="1">
      <alignment horizontal="center"/>
      <protection hidden="1"/>
    </xf>
    <xf numFmtId="165" fontId="10" fillId="31" borderId="95" xfId="2" applyNumberFormat="1" applyFont="1" applyFill="1" applyBorder="1" applyAlignment="1">
      <alignment horizontal="right"/>
    </xf>
    <xf numFmtId="37" fontId="29" fillId="0" borderId="24" xfId="4" applyNumberFormat="1" applyFont="1" applyFill="1" applyBorder="1"/>
    <xf numFmtId="37" fontId="26" fillId="0" borderId="25" xfId="4" applyNumberFormat="1" applyFont="1" applyFill="1" applyBorder="1"/>
    <xf numFmtId="37" fontId="26" fillId="0" borderId="26" xfId="4" applyNumberFormat="1" applyFont="1" applyFill="1" applyBorder="1"/>
    <xf numFmtId="37" fontId="26" fillId="0" borderId="124" xfId="4" applyNumberFormat="1" applyFont="1" applyFill="1" applyBorder="1"/>
    <xf numFmtId="37" fontId="29" fillId="0" borderId="54" xfId="4" applyNumberFormat="1" applyFont="1" applyFill="1" applyBorder="1"/>
    <xf numFmtId="37" fontId="26" fillId="0" borderId="52" xfId="4" applyNumberFormat="1" applyFont="1" applyFill="1" applyBorder="1"/>
    <xf numFmtId="37" fontId="26" fillId="0" borderId="53" xfId="4" applyNumberFormat="1" applyFont="1" applyFill="1" applyBorder="1"/>
    <xf numFmtId="182" fontId="26" fillId="0" borderId="0" xfId="4" applyNumberFormat="1" applyFont="1" applyFill="1"/>
    <xf numFmtId="183" fontId="26" fillId="0" borderId="0" xfId="4" applyNumberFormat="1" applyFont="1" applyFill="1"/>
    <xf numFmtId="4" fontId="10" fillId="9" borderId="0" xfId="7" applyNumberFormat="1" applyFont="1" applyFill="1" applyAlignment="1" applyProtection="1"/>
    <xf numFmtId="0" fontId="26" fillId="0" borderId="5" xfId="4" applyFont="1" applyFill="1" applyBorder="1" applyAlignment="1">
      <alignment horizontal="right"/>
    </xf>
    <xf numFmtId="0" fontId="13" fillId="8" borderId="67" xfId="0" applyFont="1" applyFill="1" applyBorder="1" applyAlignment="1">
      <alignment horizontal="right" wrapText="1"/>
    </xf>
    <xf numFmtId="0" fontId="16" fillId="8" borderId="67" xfId="0" applyFont="1" applyFill="1" applyBorder="1" applyAlignment="1">
      <alignment horizontal="right"/>
    </xf>
    <xf numFmtId="166" fontId="26" fillId="30" borderId="120" xfId="0" applyNumberFormat="1" applyFont="1" applyFill="1" applyBorder="1" applyAlignment="1">
      <alignment horizontal="right"/>
    </xf>
    <xf numFmtId="166" fontId="26" fillId="30" borderId="120" xfId="4" applyNumberFormat="1" applyFont="1" applyFill="1" applyBorder="1" applyAlignment="1">
      <alignment horizontal="right"/>
    </xf>
    <xf numFmtId="37" fontId="26" fillId="30" borderId="4" xfId="4" applyNumberFormat="1" applyFont="1" applyFill="1" applyBorder="1"/>
    <xf numFmtId="184" fontId="10" fillId="0" borderId="0" xfId="4" applyNumberFormat="1" applyFont="1" applyFill="1"/>
    <xf numFmtId="166" fontId="29" fillId="13" borderId="18" xfId="4" applyNumberFormat="1" applyFont="1" applyFill="1" applyBorder="1" applyAlignment="1">
      <alignment horizontal="right"/>
    </xf>
    <xf numFmtId="0" fontId="10" fillId="13" borderId="0" xfId="4" applyFont="1" applyFill="1"/>
    <xf numFmtId="37" fontId="26" fillId="13" borderId="51" xfId="4" applyNumberFormat="1" applyFont="1" applyFill="1" applyBorder="1"/>
    <xf numFmtId="37" fontId="26" fillId="13" borderId="51" xfId="4" applyNumberFormat="1" applyFont="1" applyFill="1" applyBorder="1" applyAlignment="1">
      <alignment horizontal="right"/>
    </xf>
    <xf numFmtId="0" fontId="28" fillId="13" borderId="51" xfId="4" applyFont="1" applyFill="1" applyBorder="1" applyAlignment="1">
      <alignment horizontal="right"/>
    </xf>
    <xf numFmtId="0" fontId="26" fillId="13" borderId="36" xfId="0" applyFont="1" applyFill="1" applyBorder="1"/>
    <xf numFmtId="166" fontId="26" fillId="13" borderId="37" xfId="4" applyNumberFormat="1" applyFont="1" applyFill="1" applyBorder="1" applyAlignment="1">
      <alignment horizontal="right"/>
    </xf>
    <xf numFmtId="0" fontId="4" fillId="0" borderId="0" xfId="7" applyFont="1" applyBorder="1"/>
    <xf numFmtId="37" fontId="27" fillId="30" borderId="0" xfId="4" applyNumberFormat="1" applyFont="1" applyFill="1" applyBorder="1" applyAlignment="1">
      <alignment horizontal="right"/>
    </xf>
    <xf numFmtId="3" fontId="26" fillId="30" borderId="9" xfId="3" applyNumberFormat="1" applyFont="1" applyFill="1" applyBorder="1"/>
    <xf numFmtId="3" fontId="27" fillId="30" borderId="10" xfId="3" applyNumberFormat="1" applyFont="1" applyFill="1" applyBorder="1" applyAlignment="1">
      <alignment horizontal="right"/>
    </xf>
    <xf numFmtId="166" fontId="26" fillId="30" borderId="10" xfId="4" applyNumberFormat="1" applyFont="1" applyFill="1" applyBorder="1" applyAlignment="1">
      <alignment horizontal="right"/>
    </xf>
    <xf numFmtId="166" fontId="26" fillId="30" borderId="16" xfId="4" applyNumberFormat="1" applyFont="1" applyFill="1" applyBorder="1" applyAlignment="1">
      <alignment horizontal="right"/>
    </xf>
    <xf numFmtId="37" fontId="28" fillId="0" borderId="0" xfId="4" quotePrefix="1" applyNumberFormat="1" applyFont="1" applyFill="1" applyBorder="1"/>
    <xf numFmtId="3" fontId="28" fillId="0" borderId="0" xfId="0" applyNumberFormat="1" applyFont="1" applyFill="1" applyBorder="1"/>
    <xf numFmtId="37" fontId="26" fillId="30" borderId="0" xfId="4" applyNumberFormat="1" applyFont="1" applyFill="1" applyBorder="1"/>
    <xf numFmtId="37" fontId="26" fillId="30" borderId="120" xfId="4" applyNumberFormat="1" applyFont="1" applyFill="1" applyBorder="1"/>
    <xf numFmtId="0" fontId="26" fillId="30" borderId="78" xfId="0" applyFont="1" applyFill="1" applyBorder="1"/>
    <xf numFmtId="166" fontId="26" fillId="30" borderId="79" xfId="4" applyNumberFormat="1" applyFont="1" applyFill="1" applyBorder="1" applyAlignment="1">
      <alignment horizontal="right"/>
    </xf>
    <xf numFmtId="166" fontId="26" fillId="30" borderId="80" xfId="4" applyNumberFormat="1" applyFont="1" applyFill="1" applyBorder="1" applyAlignment="1">
      <alignment horizontal="right"/>
    </xf>
    <xf numFmtId="0" fontId="26" fillId="30" borderId="0" xfId="4" applyFont="1" applyFill="1" applyBorder="1"/>
    <xf numFmtId="166" fontId="26" fillId="30" borderId="77" xfId="7" applyNumberFormat="1" applyFont="1" applyFill="1" applyBorder="1" applyAlignment="1">
      <alignment horizontal="right"/>
    </xf>
    <xf numFmtId="37" fontId="11" fillId="75" borderId="24" xfId="4" applyNumberFormat="1" applyFont="1" applyFill="1" applyBorder="1"/>
    <xf numFmtId="37" fontId="11" fillId="75" borderId="25" xfId="4" applyNumberFormat="1" applyFont="1" applyFill="1" applyBorder="1"/>
    <xf numFmtId="37" fontId="11" fillId="75" borderId="26" xfId="4" applyNumberFormat="1" applyFont="1" applyFill="1" applyBorder="1"/>
    <xf numFmtId="37" fontId="10" fillId="75" borderId="20" xfId="4" applyNumberFormat="1" applyFont="1" applyFill="1" applyBorder="1"/>
    <xf numFmtId="37" fontId="10" fillId="75" borderId="0" xfId="4" applyNumberFormat="1" applyFont="1" applyFill="1" applyBorder="1"/>
    <xf numFmtId="15" fontId="10" fillId="75" borderId="0" xfId="4" applyNumberFormat="1" applyFont="1" applyFill="1" applyBorder="1"/>
    <xf numFmtId="37" fontId="10" fillId="75" borderId="124" xfId="4" applyNumberFormat="1" applyFont="1" applyFill="1" applyBorder="1"/>
    <xf numFmtId="37" fontId="10" fillId="75" borderId="54" xfId="4" applyNumberFormat="1" applyFont="1" applyFill="1" applyBorder="1"/>
    <xf numFmtId="37" fontId="10" fillId="75" borderId="52" xfId="4" applyNumberFormat="1" applyFont="1" applyFill="1" applyBorder="1"/>
    <xf numFmtId="37" fontId="10" fillId="75" borderId="53" xfId="4" applyNumberFormat="1" applyFont="1" applyFill="1" applyBorder="1"/>
    <xf numFmtId="166" fontId="10" fillId="75" borderId="28" xfId="4" applyNumberFormat="1" applyFont="1" applyFill="1" applyBorder="1"/>
    <xf numFmtId="166" fontId="10" fillId="75" borderId="29" xfId="4" applyNumberFormat="1" applyFont="1" applyFill="1" applyBorder="1"/>
    <xf numFmtId="166" fontId="10" fillId="75" borderId="30" xfId="4" applyNumberFormat="1" applyFont="1" applyFill="1" applyBorder="1"/>
    <xf numFmtId="166" fontId="26" fillId="13" borderId="0" xfId="1" applyNumberFormat="1" applyFont="1" applyFill="1" applyBorder="1" applyAlignment="1">
      <alignment horizontal="right"/>
    </xf>
    <xf numFmtId="166" fontId="26" fillId="0" borderId="51" xfId="1" applyNumberFormat="1" applyFont="1" applyFill="1" applyBorder="1" applyAlignment="1">
      <alignment horizontal="right"/>
    </xf>
    <xf numFmtId="167" fontId="26" fillId="0" borderId="47" xfId="0" applyNumberFormat="1" applyFont="1" applyFill="1" applyBorder="1" applyAlignment="1">
      <alignment horizontal="right"/>
    </xf>
    <xf numFmtId="166" fontId="26" fillId="0" borderId="48" xfId="1" applyNumberFormat="1" applyFont="1" applyFill="1" applyBorder="1" applyAlignment="1">
      <alignment horizontal="right"/>
    </xf>
    <xf numFmtId="167" fontId="26" fillId="0" borderId="0" xfId="0" applyNumberFormat="1" applyFont="1" applyFill="1" applyBorder="1" applyAlignment="1">
      <alignment horizontal="center"/>
    </xf>
    <xf numFmtId="166" fontId="26" fillId="0" borderId="13" xfId="4" applyNumberFormat="1" applyFont="1" applyFill="1" applyBorder="1" applyAlignment="1">
      <alignment horizontal="right"/>
    </xf>
    <xf numFmtId="37" fontId="26" fillId="0" borderId="24" xfId="4" applyNumberFormat="1" applyFont="1" applyFill="1" applyBorder="1"/>
    <xf numFmtId="37" fontId="26" fillId="0" borderId="20" xfId="4" applyNumberFormat="1" applyFont="1" applyFill="1" applyBorder="1"/>
    <xf numFmtId="37" fontId="29" fillId="0" borderId="20" xfId="4" applyNumberFormat="1" applyFont="1" applyFill="1" applyBorder="1"/>
    <xf numFmtId="37" fontId="29" fillId="0" borderId="124" xfId="4" applyNumberFormat="1" applyFont="1" applyFill="1" applyBorder="1"/>
    <xf numFmtId="0" fontId="26" fillId="76" borderId="4" xfId="0" applyFont="1" applyFill="1" applyBorder="1"/>
    <xf numFmtId="0" fontId="27" fillId="76" borderId="0" xfId="0" applyFont="1" applyFill="1" applyBorder="1" applyAlignment="1">
      <alignment horizontal="right"/>
    </xf>
    <xf numFmtId="166" fontId="26" fillId="76" borderId="0" xfId="1" applyNumberFormat="1" applyFont="1" applyFill="1" applyBorder="1" applyAlignment="1">
      <alignment horizontal="right"/>
    </xf>
    <xf numFmtId="1" fontId="16" fillId="34" borderId="0" xfId="1" applyNumberFormat="1" applyFont="1" applyFill="1" applyBorder="1" applyAlignment="1" applyProtection="1">
      <alignment horizontal="right" vertical="top" wrapText="1"/>
      <protection hidden="1"/>
    </xf>
    <xf numFmtId="1" fontId="16" fillId="34" borderId="68" xfId="1" applyNumberFormat="1" applyFont="1" applyFill="1" applyBorder="1" applyAlignment="1" applyProtection="1">
      <alignment horizontal="right" vertical="top" wrapText="1"/>
      <protection hidden="1"/>
    </xf>
    <xf numFmtId="37" fontId="10" fillId="0" borderId="59" xfId="4" applyNumberFormat="1" applyFont="1" applyFill="1" applyBorder="1"/>
    <xf numFmtId="37" fontId="10" fillId="0" borderId="124" xfId="4" applyNumberFormat="1" applyFont="1" applyFill="1" applyBorder="1"/>
    <xf numFmtId="37" fontId="10" fillId="0" borderId="59" xfId="4" applyNumberFormat="1" applyFont="1" applyFill="1" applyBorder="1" applyAlignment="1">
      <alignment horizontal="right"/>
    </xf>
    <xf numFmtId="37" fontId="10" fillId="0" borderId="124" xfId="4" applyNumberFormat="1" applyFont="1" applyFill="1" applyBorder="1" applyAlignment="1">
      <alignment horizontal="right"/>
    </xf>
    <xf numFmtId="37" fontId="10" fillId="0" borderId="54" xfId="4" applyNumberFormat="1" applyFont="1" applyFill="1" applyBorder="1"/>
    <xf numFmtId="37" fontId="10" fillId="0" borderId="52" xfId="4" applyNumberFormat="1" applyFont="1" applyFill="1" applyBorder="1"/>
    <xf numFmtId="37" fontId="10" fillId="0" borderId="53" xfId="4" applyNumberFormat="1" applyFont="1" applyFill="1" applyBorder="1"/>
    <xf numFmtId="37" fontId="11" fillId="8" borderId="64" xfId="4" applyNumberFormat="1" applyFont="1" applyFill="1" applyBorder="1"/>
    <xf numFmtId="37" fontId="11" fillId="8" borderId="68" xfId="4" applyNumberFormat="1" applyFont="1" applyFill="1" applyBorder="1"/>
    <xf numFmtId="37" fontId="11" fillId="8" borderId="67" xfId="4" applyNumberFormat="1" applyFont="1" applyFill="1" applyBorder="1"/>
    <xf numFmtId="49" fontId="11" fillId="8" borderId="67" xfId="4" applyNumberFormat="1" applyFont="1" applyFill="1" applyBorder="1" applyAlignment="1">
      <alignment horizontal="right"/>
    </xf>
    <xf numFmtId="49" fontId="11" fillId="8" borderId="68" xfId="4" applyNumberFormat="1" applyFont="1" applyFill="1" applyBorder="1" applyAlignment="1">
      <alignment horizontal="right"/>
    </xf>
    <xf numFmtId="37" fontId="10" fillId="8" borderId="123" xfId="4" applyNumberFormat="1" applyFont="1" applyFill="1" applyBorder="1"/>
    <xf numFmtId="0" fontId="23" fillId="16" borderId="1" xfId="4" applyFont="1" applyFill="1" applyBorder="1"/>
    <xf numFmtId="0" fontId="23" fillId="16" borderId="2" xfId="4" applyFont="1" applyFill="1" applyBorder="1" applyAlignment="1">
      <alignment horizontal="left"/>
    </xf>
    <xf numFmtId="22" fontId="29" fillId="16" borderId="91" xfId="4" applyNumberFormat="1" applyFont="1" applyFill="1" applyBorder="1" applyAlignment="1">
      <alignment horizontal="right"/>
    </xf>
    <xf numFmtId="22" fontId="29" fillId="16" borderId="2" xfId="4" applyNumberFormat="1" applyFont="1" applyFill="1" applyBorder="1" applyAlignment="1">
      <alignment horizontal="right"/>
    </xf>
    <xf numFmtId="37" fontId="26" fillId="16" borderId="48" xfId="4" applyNumberFormat="1" applyFont="1" applyFill="1" applyBorder="1"/>
    <xf numFmtId="37" fontId="28" fillId="16" borderId="51" xfId="4" applyNumberFormat="1" applyFont="1" applyFill="1" applyBorder="1"/>
    <xf numFmtId="37" fontId="26" fillId="16" borderId="49" xfId="4" applyNumberFormat="1" applyFont="1" applyFill="1" applyBorder="1"/>
    <xf numFmtId="0" fontId="30" fillId="13" borderId="5" xfId="4" applyFont="1" applyFill="1" applyBorder="1"/>
    <xf numFmtId="0" fontId="26" fillId="13" borderId="6" xfId="4" quotePrefix="1" applyFont="1" applyFill="1" applyBorder="1" applyAlignment="1">
      <alignment horizontal="right"/>
    </xf>
    <xf numFmtId="0" fontId="26" fillId="13" borderId="12" xfId="4" quotePrefix="1" applyFont="1" applyFill="1" applyBorder="1" applyAlignment="1">
      <alignment horizontal="right"/>
    </xf>
    <xf numFmtId="1" fontId="26" fillId="13" borderId="6" xfId="1275" quotePrefix="1" applyNumberFormat="1" applyFont="1" applyFill="1" applyBorder="1" applyAlignment="1">
      <alignment horizontal="right"/>
    </xf>
    <xf numFmtId="1" fontId="26" fillId="13" borderId="12" xfId="1275" quotePrefix="1" applyNumberFormat="1" applyFont="1" applyFill="1" applyBorder="1" applyAlignment="1">
      <alignment horizontal="right"/>
    </xf>
    <xf numFmtId="0" fontId="26" fillId="13" borderId="4" xfId="4" applyFont="1" applyFill="1" applyBorder="1"/>
    <xf numFmtId="165" fontId="26" fillId="13" borderId="0" xfId="1275" applyNumberFormat="1" applyFont="1" applyFill="1" applyBorder="1" applyAlignment="1">
      <alignment horizontal="right"/>
    </xf>
    <xf numFmtId="166" fontId="26" fillId="13" borderId="0" xfId="1275" applyNumberFormat="1" applyFont="1" applyFill="1" applyBorder="1" applyAlignment="1">
      <alignment horizontal="right"/>
    </xf>
    <xf numFmtId="166" fontId="26" fillId="13" borderId="120" xfId="1275" applyNumberFormat="1" applyFont="1" applyFill="1" applyBorder="1" applyAlignment="1">
      <alignment horizontal="right"/>
    </xf>
    <xf numFmtId="0" fontId="29" fillId="13" borderId="4" xfId="4" applyFont="1" applyFill="1" applyBorder="1"/>
    <xf numFmtId="0" fontId="29" fillId="13" borderId="19" xfId="4" applyFont="1" applyFill="1" applyBorder="1"/>
    <xf numFmtId="166" fontId="29" fillId="13" borderId="17" xfId="1275" applyNumberFormat="1" applyFont="1" applyFill="1" applyBorder="1" applyAlignment="1">
      <alignment horizontal="right"/>
    </xf>
    <xf numFmtId="166" fontId="29" fillId="13" borderId="18" xfId="1275" applyNumberFormat="1" applyFont="1" applyFill="1" applyBorder="1" applyAlignment="1">
      <alignment horizontal="right"/>
    </xf>
    <xf numFmtId="166" fontId="29" fillId="13" borderId="0" xfId="1275" applyNumberFormat="1" applyFont="1" applyFill="1" applyBorder="1" applyAlignment="1">
      <alignment horizontal="right"/>
    </xf>
    <xf numFmtId="166" fontId="29" fillId="13" borderId="120" xfId="1275" applyNumberFormat="1" applyFont="1" applyFill="1" applyBorder="1" applyAlignment="1">
      <alignment horizontal="right"/>
    </xf>
    <xf numFmtId="0" fontId="26" fillId="13" borderId="9" xfId="4" applyFont="1" applyFill="1" applyBorder="1"/>
    <xf numFmtId="166" fontId="26" fillId="13" borderId="10" xfId="1275" applyNumberFormat="1" applyFont="1" applyFill="1" applyBorder="1" applyAlignment="1">
      <alignment horizontal="right"/>
    </xf>
    <xf numFmtId="166" fontId="26" fillId="13" borderId="16" xfId="1275" applyNumberFormat="1" applyFont="1" applyFill="1" applyBorder="1" applyAlignment="1">
      <alignment horizontal="right"/>
    </xf>
    <xf numFmtId="166" fontId="26" fillId="13" borderId="9" xfId="1275" applyNumberFormat="1" applyFont="1" applyFill="1" applyBorder="1" applyAlignment="1">
      <alignment horizontal="right"/>
    </xf>
    <xf numFmtId="37" fontId="10" fillId="8" borderId="151" xfId="4" applyNumberFormat="1" applyFont="1" applyFill="1" applyBorder="1"/>
    <xf numFmtId="37" fontId="10" fillId="8" borderId="99" xfId="4" applyNumberFormat="1" applyFont="1" applyFill="1" applyBorder="1"/>
    <xf numFmtId="37" fontId="10" fillId="8" borderId="100" xfId="4" applyNumberFormat="1" applyFont="1" applyFill="1" applyBorder="1"/>
    <xf numFmtId="0" fontId="26" fillId="13" borderId="120" xfId="4" quotePrefix="1" applyFont="1" applyFill="1" applyBorder="1" applyAlignment="1">
      <alignment horizontal="right"/>
    </xf>
    <xf numFmtId="1" fontId="26" fillId="13" borderId="0" xfId="1275" quotePrefix="1" applyNumberFormat="1" applyFont="1" applyFill="1" applyBorder="1" applyAlignment="1">
      <alignment horizontal="right"/>
    </xf>
    <xf numFmtId="1" fontId="26" fillId="13" borderId="120" xfId="1275" quotePrefix="1" applyNumberFormat="1" applyFont="1" applyFill="1" applyBorder="1" applyAlignment="1">
      <alignment horizontal="right"/>
    </xf>
    <xf numFmtId="166" fontId="26" fillId="13" borderId="11" xfId="0" applyNumberFormat="1" applyFont="1" applyFill="1" applyBorder="1" applyAlignment="1">
      <alignment horizontal="right"/>
    </xf>
    <xf numFmtId="166" fontId="26" fillId="33" borderId="24" xfId="0" applyNumberFormat="1" applyFont="1" applyFill="1" applyBorder="1"/>
    <xf numFmtId="166" fontId="26" fillId="33" borderId="25" xfId="0" applyNumberFormat="1" applyFont="1" applyFill="1" applyBorder="1"/>
    <xf numFmtId="166" fontId="26" fillId="33" borderId="26" xfId="0" applyNumberFormat="1" applyFont="1" applyFill="1" applyBorder="1"/>
    <xf numFmtId="3" fontId="26" fillId="33" borderId="20" xfId="0" applyNumberFormat="1" applyFont="1" applyFill="1" applyBorder="1"/>
    <xf numFmtId="3" fontId="26" fillId="33" borderId="0" xfId="0" applyNumberFormat="1" applyFont="1" applyFill="1" applyBorder="1"/>
    <xf numFmtId="3" fontId="26" fillId="33" borderId="124" xfId="0" applyNumberFormat="1" applyFont="1" applyFill="1" applyBorder="1"/>
    <xf numFmtId="3" fontId="26" fillId="33" borderId="54" xfId="0" applyNumberFormat="1" applyFont="1" applyFill="1" applyBorder="1"/>
    <xf numFmtId="3" fontId="26" fillId="33" borderId="52" xfId="0" applyNumberFormat="1" applyFont="1" applyFill="1" applyBorder="1"/>
    <xf numFmtId="3" fontId="26" fillId="33" borderId="53" xfId="0" applyNumberFormat="1" applyFont="1" applyFill="1" applyBorder="1"/>
    <xf numFmtId="3" fontId="26" fillId="75" borderId="75" xfId="4" applyNumberFormat="1" applyFont="1" applyFill="1" applyBorder="1"/>
    <xf numFmtId="3" fontId="26" fillId="75" borderId="55" xfId="4" applyNumberFormat="1" applyFont="1" applyFill="1" applyBorder="1"/>
    <xf numFmtId="3" fontId="29" fillId="75" borderId="62" xfId="4" applyNumberFormat="1" applyFont="1" applyFill="1" applyBorder="1"/>
    <xf numFmtId="37" fontId="10" fillId="5" borderId="0" xfId="4" applyNumberFormat="1" applyFont="1" applyFill="1"/>
    <xf numFmtId="37" fontId="23" fillId="13" borderId="51" xfId="4" applyNumberFormat="1" applyFont="1" applyFill="1" applyBorder="1"/>
    <xf numFmtId="37" fontId="27" fillId="0" borderId="6" xfId="4" applyNumberFormat="1" applyFont="1" applyFill="1" applyBorder="1" applyAlignment="1">
      <alignment horizontal="right"/>
    </xf>
    <xf numFmtId="165" fontId="26" fillId="0" borderId="6" xfId="4" applyNumberFormat="1" applyFont="1" applyFill="1" applyBorder="1" applyAlignment="1">
      <alignment horizontal="right"/>
    </xf>
    <xf numFmtId="165" fontId="26" fillId="0" borderId="12" xfId="4" applyNumberFormat="1" applyFont="1" applyFill="1" applyBorder="1" applyAlignment="1">
      <alignment horizontal="right"/>
    </xf>
    <xf numFmtId="37" fontId="26" fillId="0" borderId="0" xfId="4" quotePrefix="1" applyNumberFormat="1" applyFont="1" applyFill="1"/>
    <xf numFmtId="166" fontId="26" fillId="13" borderId="47" xfId="0" applyNumberFormat="1" applyFont="1" applyFill="1" applyBorder="1" applyAlignment="1">
      <alignment horizontal="right"/>
    </xf>
    <xf numFmtId="15" fontId="13" fillId="8" borderId="0" xfId="0" applyNumberFormat="1" applyFont="1" applyFill="1" applyBorder="1" applyAlignment="1" applyProtection="1">
      <alignment horizontal="right"/>
      <protection hidden="1"/>
    </xf>
    <xf numFmtId="185" fontId="26" fillId="0" borderId="120" xfId="4" applyNumberFormat="1" applyFont="1" applyFill="1" applyBorder="1" applyAlignment="1">
      <alignment horizontal="right"/>
    </xf>
    <xf numFmtId="166" fontId="29" fillId="15" borderId="124" xfId="0" applyNumberFormat="1" applyFont="1" applyFill="1" applyBorder="1" applyAlignment="1">
      <alignment horizontal="right"/>
    </xf>
    <xf numFmtId="3" fontId="29" fillId="15" borderId="0" xfId="0" applyNumberFormat="1" applyFont="1" applyFill="1"/>
    <xf numFmtId="166" fontId="29" fillId="15" borderId="0" xfId="0" applyNumberFormat="1" applyFont="1" applyFill="1" applyBorder="1" applyAlignment="1">
      <alignment horizontal="right"/>
    </xf>
    <xf numFmtId="166" fontId="4" fillId="32" borderId="53" xfId="4" applyNumberFormat="1" applyFont="1" applyFill="1" applyBorder="1" applyAlignment="1">
      <alignment horizontal="right"/>
    </xf>
    <xf numFmtId="10" fontId="26" fillId="0" borderId="120" xfId="4" applyNumberFormat="1" applyFont="1" applyFill="1" applyBorder="1" applyAlignment="1">
      <alignment horizontal="right"/>
    </xf>
    <xf numFmtId="0" fontId="26" fillId="13" borderId="0" xfId="13" applyFont="1" applyFill="1" applyAlignment="1">
      <alignment wrapText="1"/>
    </xf>
    <xf numFmtId="0" fontId="26" fillId="0" borderId="0" xfId="4" applyFont="1" applyFill="1" applyBorder="1" applyAlignment="1">
      <alignment wrapText="1"/>
    </xf>
    <xf numFmtId="0" fontId="4" fillId="5" borderId="0" xfId="13" applyFont="1" applyFill="1"/>
    <xf numFmtId="0" fontId="4" fillId="0" borderId="0" xfId="13" applyFont="1"/>
    <xf numFmtId="0" fontId="4" fillId="8" borderId="0" xfId="13" applyFont="1" applyFill="1"/>
    <xf numFmtId="0" fontId="136" fillId="0" borderId="0" xfId="0" applyFont="1" applyAlignment="1">
      <alignment horizontal="left" vertical="center" indent="1"/>
    </xf>
    <xf numFmtId="0" fontId="137" fillId="40" borderId="0" xfId="13" applyFont="1" applyFill="1" applyAlignment="1">
      <alignment horizontal="left" indent="1"/>
    </xf>
    <xf numFmtId="0" fontId="4" fillId="0" borderId="0" xfId="0" applyFont="1" applyBorder="1"/>
    <xf numFmtId="171" fontId="26" fillId="0" borderId="0" xfId="0" applyNumberFormat="1" applyFont="1" applyFill="1" applyBorder="1"/>
    <xf numFmtId="165" fontId="26" fillId="13" borderId="48" xfId="4" applyNumberFormat="1" applyFont="1" applyFill="1" applyBorder="1"/>
    <xf numFmtId="166" fontId="26" fillId="13" borderId="51" xfId="4" applyNumberFormat="1" applyFont="1" applyFill="1" applyBorder="1" applyAlignment="1">
      <alignment horizontal="right"/>
    </xf>
    <xf numFmtId="166" fontId="26" fillId="13" borderId="49" xfId="4" applyNumberFormat="1" applyFont="1" applyFill="1" applyBorder="1" applyAlignment="1">
      <alignment horizontal="right"/>
    </xf>
    <xf numFmtId="37" fontId="26" fillId="8" borderId="0" xfId="4" applyNumberFormat="1" applyFont="1" applyFill="1"/>
    <xf numFmtId="49" fontId="4" fillId="9" borderId="0" xfId="7" applyNumberFormat="1" applyFont="1" applyFill="1" applyAlignment="1" applyProtection="1"/>
    <xf numFmtId="0" fontId="11" fillId="9" borderId="0" xfId="7" applyFont="1" applyFill="1" applyBorder="1" applyAlignment="1">
      <alignment vertical="top"/>
    </xf>
    <xf numFmtId="0" fontId="11" fillId="9" borderId="0" xfId="7" applyFont="1" applyFill="1" applyBorder="1" applyAlignment="1">
      <alignment horizontal="right" wrapText="1"/>
    </xf>
    <xf numFmtId="0" fontId="10" fillId="9" borderId="0" xfId="7" applyFont="1" applyFill="1"/>
    <xf numFmtId="0" fontId="10" fillId="9" borderId="0" xfId="7" applyFont="1" applyFill="1" applyBorder="1"/>
    <xf numFmtId="4" fontId="10" fillId="0" borderId="0" xfId="7" applyNumberFormat="1" applyFont="1" applyFill="1" applyBorder="1" applyAlignment="1">
      <alignment horizontal="right"/>
    </xf>
    <xf numFmtId="166" fontId="11" fillId="0" borderId="58" xfId="7" applyNumberFormat="1" applyFont="1" applyFill="1" applyBorder="1" applyAlignment="1">
      <alignment horizontal="right"/>
    </xf>
    <xf numFmtId="4" fontId="11" fillId="0" borderId="58" xfId="7" applyNumberFormat="1" applyFont="1" applyFill="1" applyBorder="1" applyAlignment="1">
      <alignment horizontal="right"/>
    </xf>
    <xf numFmtId="166" fontId="11" fillId="0" borderId="58" xfId="7" applyNumberFormat="1" applyFont="1" applyFill="1" applyBorder="1" applyAlignment="1"/>
    <xf numFmtId="4" fontId="11" fillId="13" borderId="58" xfId="7" applyNumberFormat="1" applyFont="1" applyFill="1" applyBorder="1" applyAlignment="1">
      <alignment horizontal="right"/>
    </xf>
    <xf numFmtId="0" fontId="4" fillId="9" borderId="0" xfId="0" applyFont="1" applyFill="1" applyBorder="1" applyAlignment="1">
      <alignment horizontal="center" wrapText="1"/>
    </xf>
    <xf numFmtId="0" fontId="4" fillId="9" borderId="92" xfId="0" applyFont="1" applyFill="1" applyBorder="1" applyAlignment="1">
      <alignment horizontal="center" wrapText="1"/>
    </xf>
    <xf numFmtId="0" fontId="4" fillId="9" borderId="0" xfId="0" applyFont="1" applyFill="1" applyBorder="1"/>
    <xf numFmtId="0" fontId="4" fillId="9" borderId="92" xfId="0" applyFont="1" applyFill="1" applyBorder="1"/>
    <xf numFmtId="166" fontId="4" fillId="0" borderId="0" xfId="0" applyNumberFormat="1" applyFont="1" applyFill="1" applyBorder="1" applyAlignment="1">
      <alignment horizontal="right"/>
    </xf>
    <xf numFmtId="166" fontId="4" fillId="0" borderId="92" xfId="0" applyNumberFormat="1" applyFont="1" applyFill="1" applyBorder="1" applyAlignment="1">
      <alignment horizontal="right"/>
    </xf>
    <xf numFmtId="49" fontId="4" fillId="9" borderId="59" xfId="0" applyNumberFormat="1" applyFont="1" applyFill="1" applyBorder="1" applyAlignment="1">
      <alignment horizontal="left"/>
    </xf>
    <xf numFmtId="0" fontId="4" fillId="9" borderId="0" xfId="0" applyFont="1" applyFill="1" applyBorder="1" applyAlignment="1">
      <alignment horizontal="right" wrapText="1"/>
    </xf>
    <xf numFmtId="0" fontId="4" fillId="9" borderId="92" xfId="0" applyFont="1" applyFill="1" applyBorder="1" applyAlignment="1">
      <alignment horizontal="right" wrapText="1"/>
    </xf>
    <xf numFmtId="0" fontId="4" fillId="9" borderId="0" xfId="7" applyNumberFormat="1" applyFont="1" applyFill="1" applyAlignment="1" applyProtection="1"/>
    <xf numFmtId="49" fontId="4" fillId="13" borderId="0" xfId="7" applyNumberFormat="1" applyFont="1" applyFill="1" applyAlignment="1" applyProtection="1"/>
    <xf numFmtId="0" fontId="4" fillId="13" borderId="0" xfId="7" applyNumberFormat="1" applyFont="1" applyFill="1" applyAlignment="1" applyProtection="1"/>
    <xf numFmtId="0" fontId="4" fillId="13" borderId="0" xfId="7" applyNumberFormat="1" applyFont="1" applyFill="1" applyBorder="1" applyAlignment="1" applyProtection="1"/>
    <xf numFmtId="0" fontId="4" fillId="8" borderId="67" xfId="0" applyFont="1" applyFill="1" applyBorder="1"/>
    <xf numFmtId="166" fontId="4" fillId="8" borderId="0" xfId="0" applyNumberFormat="1" applyFont="1" applyFill="1" applyBorder="1" applyAlignment="1">
      <alignment horizontal="right"/>
    </xf>
    <xf numFmtId="37" fontId="10" fillId="11" borderId="20" xfId="6" applyNumberFormat="1" applyFont="1" applyBorder="1" applyAlignment="1">
      <alignment horizontal="right"/>
    </xf>
    <xf numFmtId="37" fontId="10" fillId="11" borderId="0" xfId="6" applyNumberFormat="1" applyFont="1" applyBorder="1" applyAlignment="1">
      <alignment horizontal="right"/>
    </xf>
    <xf numFmtId="37" fontId="10" fillId="11" borderId="20" xfId="6" applyNumberFormat="1" applyFont="1" applyBorder="1"/>
    <xf numFmtId="37" fontId="10" fillId="11" borderId="0" xfId="6" applyNumberFormat="1" applyFont="1" applyBorder="1"/>
    <xf numFmtId="37" fontId="11" fillId="8" borderId="102" xfId="4" applyNumberFormat="1" applyFont="1" applyFill="1" applyBorder="1"/>
    <xf numFmtId="37" fontId="11" fillId="8" borderId="103" xfId="4" applyNumberFormat="1" applyFont="1" applyFill="1" applyBorder="1"/>
    <xf numFmtId="166" fontId="4" fillId="8" borderId="67" xfId="0" applyNumberFormat="1" applyFont="1" applyFill="1" applyBorder="1" applyAlignment="1">
      <alignment horizontal="right"/>
    </xf>
    <xf numFmtId="166" fontId="16" fillId="8" borderId="97" xfId="0" applyNumberFormat="1" applyFont="1" applyFill="1" applyBorder="1" applyAlignment="1">
      <alignment horizontal="right"/>
    </xf>
    <xf numFmtId="0" fontId="4" fillId="8" borderId="67" xfId="0" applyFont="1" applyFill="1" applyBorder="1" applyAlignment="1">
      <alignment horizontal="left"/>
    </xf>
    <xf numFmtId="166" fontId="4" fillId="8" borderId="67" xfId="0" applyNumberFormat="1" applyFont="1" applyFill="1" applyBorder="1" applyAlignment="1">
      <alignment horizontal="left"/>
    </xf>
    <xf numFmtId="166" fontId="4" fillId="8" borderId="97" xfId="0" applyNumberFormat="1" applyFont="1" applyFill="1" applyBorder="1" applyAlignment="1">
      <alignment horizontal="right"/>
    </xf>
    <xf numFmtId="166" fontId="4" fillId="8" borderId="98" xfId="0" applyNumberFormat="1" applyFont="1" applyFill="1" applyBorder="1" applyAlignment="1">
      <alignment horizontal="right"/>
    </xf>
    <xf numFmtId="41" fontId="4" fillId="8" borderId="0" xfId="0" applyNumberFormat="1" applyFont="1" applyFill="1" applyBorder="1"/>
    <xf numFmtId="41" fontId="4" fillId="8" borderId="67" xfId="0" applyNumberFormat="1" applyFont="1" applyFill="1" applyBorder="1"/>
    <xf numFmtId="41" fontId="16" fillId="8" borderId="0" xfId="0" applyNumberFormat="1" applyFont="1" applyFill="1" applyBorder="1"/>
    <xf numFmtId="41" fontId="4" fillId="8" borderId="68" xfId="0" applyNumberFormat="1" applyFont="1" applyFill="1" applyBorder="1"/>
    <xf numFmtId="41" fontId="16" fillId="8" borderId="52" xfId="0" applyNumberFormat="1" applyFont="1" applyFill="1" applyBorder="1"/>
    <xf numFmtId="41" fontId="4" fillId="8" borderId="100" xfId="0" applyNumberFormat="1" applyFont="1" applyFill="1" applyBorder="1"/>
    <xf numFmtId="172" fontId="16" fillId="13" borderId="58" xfId="0" applyNumberFormat="1" applyFont="1" applyFill="1" applyBorder="1"/>
    <xf numFmtId="41" fontId="16" fillId="8" borderId="25" xfId="0" applyNumberFormat="1" applyFont="1" applyFill="1" applyBorder="1"/>
    <xf numFmtId="0" fontId="4" fillId="8" borderId="67" xfId="0" applyFont="1" applyFill="1" applyBorder="1" applyAlignment="1"/>
    <xf numFmtId="0" fontId="4" fillId="8" borderId="0" xfId="0" applyFont="1" applyFill="1" applyBorder="1" applyAlignment="1"/>
    <xf numFmtId="41" fontId="4" fillId="8" borderId="0" xfId="0" applyNumberFormat="1" applyFont="1" applyFill="1" applyBorder="1" applyAlignment="1"/>
    <xf numFmtId="41" fontId="16" fillId="8" borderId="58" xfId="0" applyNumberFormat="1" applyFont="1" applyFill="1" applyBorder="1"/>
    <xf numFmtId="0" fontId="23" fillId="13" borderId="0" xfId="4" applyFont="1" applyFill="1" applyBorder="1"/>
    <xf numFmtId="0" fontId="16" fillId="13" borderId="0" xfId="0" applyFont="1" applyFill="1" applyBorder="1" applyAlignment="1">
      <alignment horizontal="right"/>
    </xf>
    <xf numFmtId="1" fontId="26" fillId="0" borderId="12" xfId="0" applyNumberFormat="1" applyFont="1" applyFill="1" applyBorder="1" applyAlignment="1">
      <alignment horizontal="right"/>
    </xf>
    <xf numFmtId="37" fontId="11" fillId="13" borderId="0" xfId="4" applyNumberFormat="1" applyFont="1" applyFill="1" applyBorder="1"/>
    <xf numFmtId="0" fontId="4" fillId="8" borderId="65" xfId="0" applyFont="1" applyFill="1" applyBorder="1"/>
    <xf numFmtId="0" fontId="4" fillId="8" borderId="0" xfId="0" applyFont="1" applyFill="1" applyBorder="1" applyAlignment="1">
      <alignment horizontal="right"/>
    </xf>
    <xf numFmtId="41" fontId="4" fillId="8" borderId="0" xfId="0" applyNumberFormat="1" applyFont="1" applyFill="1" applyBorder="1" applyAlignment="1">
      <alignment horizontal="right"/>
    </xf>
    <xf numFmtId="0" fontId="4" fillId="8" borderId="68" xfId="0" applyFont="1" applyFill="1" applyBorder="1" applyAlignment="1">
      <alignment horizontal="right"/>
    </xf>
    <xf numFmtId="37" fontId="29" fillId="0" borderId="48" xfId="4" quotePrefix="1" applyNumberFormat="1" applyFont="1" applyFill="1" applyBorder="1"/>
    <xf numFmtId="166" fontId="16" fillId="8" borderId="29" xfId="0" applyNumberFormat="1" applyFont="1" applyFill="1" applyBorder="1" applyAlignment="1">
      <alignment horizontal="right"/>
    </xf>
    <xf numFmtId="166" fontId="16" fillId="8" borderId="122" xfId="0" applyNumberFormat="1" applyFont="1" applyFill="1" applyBorder="1" applyAlignment="1">
      <alignment horizontal="right"/>
    </xf>
    <xf numFmtId="0" fontId="4" fillId="8" borderId="66" xfId="0" applyFont="1" applyFill="1" applyBorder="1"/>
    <xf numFmtId="0" fontId="4" fillId="8" borderId="25" xfId="0" applyFont="1" applyFill="1" applyBorder="1"/>
    <xf numFmtId="0" fontId="4" fillId="8" borderId="101" xfId="0" applyFont="1" applyFill="1" applyBorder="1"/>
    <xf numFmtId="165" fontId="10" fillId="8" borderId="16" xfId="0" applyNumberFormat="1" applyFont="1" applyFill="1" applyBorder="1" applyAlignment="1">
      <alignment horizontal="right"/>
    </xf>
    <xf numFmtId="165" fontId="11" fillId="8" borderId="118" xfId="4" applyNumberFormat="1" applyFont="1" applyFill="1" applyBorder="1" applyAlignment="1">
      <alignment horizontal="right"/>
    </xf>
    <xf numFmtId="0" fontId="16" fillId="34" borderId="64" xfId="0" applyFont="1" applyFill="1" applyBorder="1" applyAlignment="1">
      <alignment horizontal="left"/>
    </xf>
    <xf numFmtId="49" fontId="4" fillId="34" borderId="67" xfId="0" applyNumberFormat="1" applyFont="1" applyFill="1" applyBorder="1"/>
    <xf numFmtId="41" fontId="4" fillId="34" borderId="67" xfId="0" applyNumberFormat="1" applyFont="1" applyFill="1" applyBorder="1" applyAlignment="1">
      <alignment horizontal="left"/>
    </xf>
    <xf numFmtId="41" fontId="4" fillId="34" borderId="0" xfId="0" applyNumberFormat="1" applyFont="1" applyFill="1" applyBorder="1" applyAlignment="1">
      <alignment horizontal="right"/>
    </xf>
    <xf numFmtId="41" fontId="4" fillId="34" borderId="68" xfId="0" applyNumberFormat="1" applyFont="1" applyFill="1" applyBorder="1" applyAlignment="1">
      <alignment horizontal="right"/>
    </xf>
    <xf numFmtId="41" fontId="16" fillId="34" borderId="97" xfId="0" applyNumberFormat="1" applyFont="1" applyFill="1" applyBorder="1" applyAlignment="1">
      <alignment horizontal="left"/>
    </xf>
    <xf numFmtId="41" fontId="16" fillId="34" borderId="58" xfId="0" applyNumberFormat="1" applyFont="1" applyFill="1" applyBorder="1" applyAlignment="1">
      <alignment horizontal="right"/>
    </xf>
    <xf numFmtId="49" fontId="4" fillId="8" borderId="67" xfId="0" applyNumberFormat="1" applyFont="1" applyFill="1" applyBorder="1"/>
    <xf numFmtId="166" fontId="16" fillId="8" borderId="25" xfId="0" applyNumberFormat="1" applyFont="1" applyFill="1" applyBorder="1" applyAlignment="1">
      <alignment horizontal="right"/>
    </xf>
    <xf numFmtId="0" fontId="4" fillId="8" borderId="67" xfId="0" applyNumberFormat="1" applyFont="1" applyFill="1" applyBorder="1"/>
    <xf numFmtId="166" fontId="4" fillId="8" borderId="52" xfId="0" applyNumberFormat="1" applyFont="1" applyFill="1" applyBorder="1" applyAlignment="1">
      <alignment horizontal="right"/>
    </xf>
    <xf numFmtId="166" fontId="16" fillId="8" borderId="102" xfId="0" applyNumberFormat="1" applyFont="1" applyFill="1" applyBorder="1" applyAlignment="1">
      <alignment horizontal="right"/>
    </xf>
    <xf numFmtId="0" fontId="4" fillId="34" borderId="67" xfId="0" applyFont="1" applyFill="1" applyBorder="1" applyAlignment="1">
      <alignment horizontal="left"/>
    </xf>
    <xf numFmtId="41" fontId="4" fillId="34" borderId="0" xfId="0" applyNumberFormat="1" applyFont="1" applyFill="1" applyBorder="1"/>
    <xf numFmtId="41" fontId="4" fillId="34" borderId="58" xfId="0" applyNumberFormat="1" applyFont="1" applyFill="1" applyBorder="1"/>
    <xf numFmtId="41" fontId="4" fillId="34" borderId="98" xfId="0" applyNumberFormat="1" applyFont="1" applyFill="1" applyBorder="1"/>
    <xf numFmtId="166" fontId="29" fillId="13" borderId="1" xfId="0" applyNumberFormat="1" applyFont="1" applyFill="1" applyBorder="1" applyAlignment="1">
      <alignment horizontal="right"/>
    </xf>
    <xf numFmtId="166" fontId="29" fillId="13" borderId="2" xfId="0" applyNumberFormat="1" applyFont="1" applyFill="1" applyBorder="1" applyAlignment="1">
      <alignment horizontal="right"/>
    </xf>
    <xf numFmtId="166" fontId="29" fillId="0" borderId="2" xfId="0" applyNumberFormat="1" applyFont="1" applyFill="1" applyBorder="1" applyAlignment="1">
      <alignment horizontal="right"/>
    </xf>
    <xf numFmtId="166" fontId="29" fillId="0" borderId="91" xfId="0" applyNumberFormat="1" applyFont="1" applyFill="1" applyBorder="1" applyAlignment="1">
      <alignment horizontal="right"/>
    </xf>
    <xf numFmtId="166" fontId="26" fillId="13" borderId="4" xfId="0" applyNumberFormat="1" applyFont="1" applyFill="1" applyBorder="1" applyAlignment="1">
      <alignment horizontal="right"/>
    </xf>
    <xf numFmtId="166" fontId="26" fillId="13" borderId="9" xfId="0" applyNumberFormat="1" applyFont="1" applyFill="1" applyBorder="1" applyAlignment="1">
      <alignment horizontal="right"/>
    </xf>
    <xf numFmtId="166" fontId="29" fillId="13" borderId="4" xfId="0" applyNumberFormat="1" applyFont="1" applyFill="1" applyBorder="1" applyAlignment="1">
      <alignment horizontal="right"/>
    </xf>
    <xf numFmtId="166" fontId="29" fillId="13" borderId="0" xfId="0" applyNumberFormat="1" applyFont="1" applyFill="1" applyBorder="1" applyAlignment="1">
      <alignment horizontal="right"/>
    </xf>
    <xf numFmtId="166" fontId="29" fillId="0" borderId="77" xfId="0" applyNumberFormat="1" applyFont="1" applyFill="1" applyBorder="1" applyAlignment="1">
      <alignment horizontal="right"/>
    </xf>
    <xf numFmtId="166" fontId="29" fillId="13" borderId="19" xfId="0" applyNumberFormat="1" applyFont="1" applyFill="1" applyBorder="1" applyAlignment="1">
      <alignment horizontal="right"/>
    </xf>
    <xf numFmtId="166" fontId="29" fillId="13" borderId="17" xfId="0" applyNumberFormat="1" applyFont="1" applyFill="1" applyBorder="1" applyAlignment="1">
      <alignment horizontal="right"/>
    </xf>
    <xf numFmtId="166" fontId="30" fillId="0" borderId="91" xfId="0" applyNumberFormat="1" applyFont="1" applyFill="1" applyBorder="1" applyAlignment="1">
      <alignment horizontal="right"/>
    </xf>
    <xf numFmtId="166" fontId="26" fillId="0" borderId="77" xfId="0" applyNumberFormat="1" applyFont="1" applyFill="1" applyBorder="1"/>
    <xf numFmtId="166" fontId="29" fillId="13" borderId="19" xfId="0" applyNumberFormat="1" applyFont="1" applyFill="1" applyBorder="1"/>
    <xf numFmtId="166" fontId="29" fillId="13" borderId="17" xfId="0" applyNumberFormat="1" applyFont="1" applyFill="1" applyBorder="1"/>
    <xf numFmtId="166" fontId="30" fillId="13" borderId="5" xfId="0" applyNumberFormat="1" applyFont="1" applyFill="1" applyBorder="1" applyAlignment="1">
      <alignment horizontal="right"/>
    </xf>
    <xf numFmtId="166" fontId="30" fillId="13" borderId="6" xfId="0" applyNumberFormat="1" applyFont="1" applyFill="1" applyBorder="1" applyAlignment="1">
      <alignment horizontal="right"/>
    </xf>
    <xf numFmtId="166" fontId="29" fillId="0" borderId="3" xfId="0" applyNumberFormat="1" applyFont="1" applyFill="1" applyBorder="1" applyAlignment="1">
      <alignment horizontal="right"/>
    </xf>
    <xf numFmtId="166" fontId="29" fillId="0" borderId="47" xfId="0" applyNumberFormat="1" applyFont="1" applyFill="1" applyBorder="1" applyAlignment="1">
      <alignment horizontal="right"/>
    </xf>
    <xf numFmtId="166" fontId="26" fillId="0" borderId="47" xfId="0" applyNumberFormat="1" applyFont="1" applyFill="1" applyBorder="1"/>
    <xf numFmtId="3" fontId="8" fillId="31" borderId="64" xfId="0" applyNumberFormat="1" applyFont="1" applyFill="1" applyBorder="1"/>
    <xf numFmtId="0" fontId="9" fillId="31" borderId="66" xfId="4" applyFont="1" applyFill="1" applyBorder="1" applyAlignment="1">
      <alignment horizontal="right"/>
    </xf>
    <xf numFmtId="0" fontId="9" fillId="31" borderId="68" xfId="4" applyFont="1" applyFill="1" applyBorder="1" applyAlignment="1">
      <alignment horizontal="right"/>
    </xf>
    <xf numFmtId="0" fontId="10" fillId="31" borderId="104" xfId="0" applyFont="1" applyFill="1" applyBorder="1"/>
    <xf numFmtId="0" fontId="9" fillId="31" borderId="100" xfId="4" applyFont="1" applyFill="1" applyBorder="1" applyAlignment="1">
      <alignment horizontal="right"/>
    </xf>
    <xf numFmtId="0" fontId="4" fillId="31" borderId="68" xfId="0" applyFont="1" applyFill="1" applyBorder="1"/>
    <xf numFmtId="41" fontId="138" fillId="0" borderId="0" xfId="0" applyNumberFormat="1" applyFont="1" applyFill="1" applyBorder="1" applyProtection="1"/>
    <xf numFmtId="41" fontId="138" fillId="36" borderId="0" xfId="0" applyNumberFormat="1" applyFont="1" applyFill="1" applyBorder="1" applyProtection="1"/>
    <xf numFmtId="1" fontId="26" fillId="16" borderId="0" xfId="0" applyNumberFormat="1" applyFont="1" applyFill="1" applyBorder="1" applyAlignment="1">
      <alignment horizontal="right" wrapText="1"/>
    </xf>
    <xf numFmtId="37" fontId="26" fillId="16" borderId="11" xfId="4" applyNumberFormat="1" applyFont="1" applyFill="1" applyBorder="1" applyAlignment="1">
      <alignment horizontal="right"/>
    </xf>
    <xf numFmtId="1" fontId="26" fillId="16" borderId="0" xfId="0" applyNumberFormat="1" applyFont="1" applyFill="1" applyBorder="1" applyAlignment="1">
      <alignment horizontal="right"/>
    </xf>
    <xf numFmtId="1" fontId="26" fillId="16" borderId="11" xfId="4" quotePrefix="1" applyNumberFormat="1" applyFont="1" applyFill="1" applyBorder="1" applyAlignment="1">
      <alignment horizontal="right"/>
    </xf>
    <xf numFmtId="0" fontId="4" fillId="31" borderId="65" xfId="0" applyFont="1" applyFill="1" applyBorder="1"/>
    <xf numFmtId="38" fontId="4" fillId="31" borderId="67" xfId="0" applyNumberFormat="1" applyFont="1" applyFill="1" applyBorder="1" applyAlignment="1">
      <alignment horizontal="left" indent="1"/>
    </xf>
    <xf numFmtId="166" fontId="29" fillId="0" borderId="0" xfId="4" applyNumberFormat="1" applyFont="1" applyFill="1" applyBorder="1"/>
    <xf numFmtId="166" fontId="29" fillId="0" borderId="11" xfId="4" applyNumberFormat="1" applyFont="1" applyFill="1" applyBorder="1"/>
    <xf numFmtId="41" fontId="4" fillId="31" borderId="100" xfId="0" applyNumberFormat="1" applyFont="1" applyFill="1" applyBorder="1"/>
    <xf numFmtId="0" fontId="4" fillId="31" borderId="67" xfId="0" applyFont="1" applyFill="1" applyBorder="1"/>
    <xf numFmtId="0" fontId="26" fillId="0" borderId="2" xfId="4" applyFont="1" applyFill="1" applyBorder="1" applyAlignment="1">
      <alignment horizontal="right"/>
    </xf>
    <xf numFmtId="0" fontId="26" fillId="0" borderId="3" xfId="4" applyFont="1" applyFill="1" applyBorder="1" applyAlignment="1">
      <alignment horizontal="right"/>
    </xf>
    <xf numFmtId="41" fontId="4" fillId="31" borderId="67" xfId="0" applyNumberFormat="1" applyFont="1" applyFill="1" applyBorder="1" applyAlignment="1">
      <alignment horizontal="left" indent="1"/>
    </xf>
    <xf numFmtId="166" fontId="26" fillId="76" borderId="77" xfId="1" applyNumberFormat="1" applyFont="1" applyFill="1" applyBorder="1" applyAlignment="1">
      <alignment horizontal="right"/>
    </xf>
    <xf numFmtId="166" fontId="26" fillId="76" borderId="11" xfId="1" applyNumberFormat="1" applyFont="1" applyFill="1" applyBorder="1" applyAlignment="1">
      <alignment horizontal="right"/>
    </xf>
    <xf numFmtId="166" fontId="26" fillId="0" borderId="49" xfId="1" applyNumberFormat="1" applyFont="1" applyFill="1" applyBorder="1" applyAlignment="1">
      <alignment horizontal="right"/>
    </xf>
    <xf numFmtId="3" fontId="23" fillId="0" borderId="0" xfId="195" applyNumberFormat="1" applyFont="1" applyFill="1" applyBorder="1"/>
    <xf numFmtId="37" fontId="29" fillId="13" borderId="0" xfId="4" applyNumberFormat="1" applyFont="1" applyFill="1" applyBorder="1"/>
    <xf numFmtId="165" fontId="29" fillId="13" borderId="0" xfId="4" applyNumberFormat="1" applyFont="1" applyFill="1" applyBorder="1" applyAlignment="1">
      <alignment horizontal="right"/>
    </xf>
    <xf numFmtId="3" fontId="26" fillId="13" borderId="0" xfId="4" applyNumberFormat="1" applyFont="1" applyFill="1" applyBorder="1"/>
    <xf numFmtId="1" fontId="26" fillId="16" borderId="120" xfId="195" applyNumberFormat="1" applyFont="1" applyFill="1" applyBorder="1" applyAlignment="1">
      <alignment horizontal="right" wrapText="1"/>
    </xf>
    <xf numFmtId="1" fontId="26" fillId="16" borderId="120" xfId="195" applyNumberFormat="1" applyFont="1" applyFill="1" applyBorder="1" applyAlignment="1">
      <alignment horizontal="right"/>
    </xf>
    <xf numFmtId="0" fontId="27" fillId="13" borderId="6" xfId="4" applyFont="1" applyFill="1" applyBorder="1" applyAlignment="1">
      <alignment horizontal="right"/>
    </xf>
    <xf numFmtId="3" fontId="26" fillId="13" borderId="12" xfId="195" applyNumberFormat="1" applyFont="1" applyFill="1" applyBorder="1" applyAlignment="1">
      <alignment horizontal="right"/>
    </xf>
    <xf numFmtId="3" fontId="26" fillId="13" borderId="120" xfId="195" applyNumberFormat="1" applyFont="1" applyFill="1" applyBorder="1" applyAlignment="1">
      <alignment horizontal="right"/>
    </xf>
    <xf numFmtId="0" fontId="26" fillId="13" borderId="4" xfId="195" applyFont="1" applyFill="1" applyBorder="1"/>
    <xf numFmtId="165" fontId="26" fillId="13" borderId="0" xfId="4" applyNumberFormat="1" applyFont="1" applyFill="1" applyBorder="1" applyAlignment="1">
      <alignment horizontal="right"/>
    </xf>
    <xf numFmtId="166" fontId="26" fillId="13" borderId="120" xfId="4" applyNumberFormat="1" applyFont="1" applyFill="1" applyBorder="1" applyAlignment="1">
      <alignment horizontal="right"/>
    </xf>
    <xf numFmtId="37" fontId="26" fillId="13" borderId="9" xfId="4" applyNumberFormat="1" applyFont="1" applyFill="1" applyBorder="1"/>
    <xf numFmtId="165" fontId="26" fillId="13" borderId="10" xfId="4" applyNumberFormat="1" applyFont="1" applyFill="1" applyBorder="1" applyAlignment="1">
      <alignment horizontal="right"/>
    </xf>
    <xf numFmtId="165" fontId="32" fillId="13" borderId="10" xfId="5" applyNumberFormat="1" applyFont="1" applyFill="1" applyBorder="1" applyAlignment="1">
      <alignment horizontal="right"/>
    </xf>
    <xf numFmtId="166" fontId="29" fillId="13" borderId="120" xfId="4" applyNumberFormat="1" applyFont="1" applyFill="1" applyBorder="1" applyAlignment="1">
      <alignment horizontal="right"/>
    </xf>
    <xf numFmtId="165" fontId="32" fillId="13" borderId="0" xfId="4" applyNumberFormat="1" applyFont="1" applyFill="1" applyBorder="1"/>
    <xf numFmtId="165" fontId="27" fillId="13" borderId="0" xfId="4" applyNumberFormat="1" applyFont="1" applyFill="1" applyBorder="1"/>
    <xf numFmtId="166" fontId="29" fillId="13" borderId="120" xfId="4" applyNumberFormat="1" applyFont="1" applyFill="1" applyBorder="1"/>
    <xf numFmtId="165" fontId="29" fillId="13" borderId="0" xfId="195" applyNumberFormat="1" applyFont="1" applyFill="1" applyBorder="1" applyAlignment="1">
      <alignment horizontal="right"/>
    </xf>
    <xf numFmtId="166" fontId="29" fillId="13" borderId="120" xfId="195" applyNumberFormat="1" applyFont="1" applyFill="1" applyBorder="1" applyAlignment="1">
      <alignment horizontal="right"/>
    </xf>
    <xf numFmtId="165" fontId="26" fillId="13" borderId="0" xfId="195" applyNumberFormat="1" applyFont="1" applyFill="1" applyBorder="1" applyAlignment="1">
      <alignment horizontal="right"/>
    </xf>
    <xf numFmtId="166" fontId="26" fillId="13" borderId="120" xfId="195" applyNumberFormat="1" applyFont="1" applyFill="1" applyBorder="1" applyAlignment="1">
      <alignment horizontal="right"/>
    </xf>
    <xf numFmtId="37" fontId="29" fillId="13" borderId="19" xfId="4" applyNumberFormat="1" applyFont="1" applyFill="1" applyBorder="1"/>
    <xf numFmtId="165" fontId="26" fillId="13" borderId="17" xfId="4" applyNumberFormat="1" applyFont="1" applyFill="1" applyBorder="1" applyAlignment="1">
      <alignment horizontal="right"/>
    </xf>
    <xf numFmtId="165" fontId="32" fillId="13" borderId="17" xfId="5" applyNumberFormat="1" applyFont="1" applyFill="1" applyBorder="1" applyAlignment="1">
      <alignment horizontal="right"/>
    </xf>
    <xf numFmtId="165" fontId="27" fillId="13" borderId="17" xfId="5" applyNumberFormat="1" applyFont="1" applyFill="1" applyBorder="1" applyAlignment="1">
      <alignment horizontal="right"/>
    </xf>
    <xf numFmtId="0" fontId="26" fillId="13" borderId="0" xfId="13" applyFont="1" applyFill="1" applyAlignment="1">
      <alignment horizontal="left" wrapText="1"/>
    </xf>
    <xf numFmtId="0" fontId="16" fillId="40" borderId="0" xfId="13" applyFont="1" applyFill="1" applyAlignment="1">
      <alignment horizontal="center"/>
    </xf>
    <xf numFmtId="0" fontId="26" fillId="6" borderId="0" xfId="13" applyFont="1" applyFill="1" applyAlignment="1">
      <alignment horizontal="right"/>
    </xf>
    <xf numFmtId="0" fontId="26" fillId="13" borderId="0" xfId="13" applyFont="1" applyFill="1" applyAlignment="1">
      <alignment wrapText="1"/>
    </xf>
    <xf numFmtId="0" fontId="23" fillId="13" borderId="0" xfId="0" applyFont="1" applyFill="1" applyBorder="1" applyAlignment="1">
      <alignment wrapText="1"/>
    </xf>
    <xf numFmtId="0" fontId="8" fillId="13" borderId="0" xfId="0" applyFont="1" applyFill="1" applyBorder="1" applyAlignment="1">
      <alignment wrapText="1"/>
    </xf>
    <xf numFmtId="0" fontId="4" fillId="13" borderId="0" xfId="0" applyFont="1" applyFill="1" applyAlignment="1">
      <alignment wrapText="1"/>
    </xf>
    <xf numFmtId="37" fontId="28" fillId="0" borderId="0" xfId="4" applyNumberFormat="1" applyFont="1" applyFill="1" applyBorder="1" applyAlignment="1">
      <alignment horizontal="center"/>
    </xf>
    <xf numFmtId="37" fontId="28" fillId="0" borderId="61" xfId="4" applyNumberFormat="1" applyFont="1" applyFill="1" applyBorder="1" applyAlignment="1">
      <alignment horizontal="center"/>
    </xf>
    <xf numFmtId="0" fontId="16" fillId="8" borderId="67" xfId="0" applyFont="1" applyFill="1" applyBorder="1" applyAlignment="1">
      <alignment horizontal="center"/>
    </xf>
    <xf numFmtId="0" fontId="16" fillId="8" borderId="68" xfId="0" applyFont="1" applyFill="1" applyBorder="1" applyAlignment="1">
      <alignment horizontal="center"/>
    </xf>
    <xf numFmtId="0" fontId="16" fillId="8" borderId="64" xfId="0" applyFont="1" applyFill="1" applyBorder="1" applyAlignment="1">
      <alignment horizontal="center"/>
    </xf>
    <xf numFmtId="0" fontId="16" fillId="8" borderId="66" xfId="0" applyFont="1" applyFill="1" applyBorder="1" applyAlignment="1">
      <alignment horizontal="center"/>
    </xf>
    <xf numFmtId="37" fontId="10" fillId="8" borderId="68" xfId="4" applyNumberFormat="1" applyFont="1" applyFill="1" applyBorder="1" applyAlignment="1">
      <alignment horizontal="center" textRotation="90"/>
    </xf>
    <xf numFmtId="37" fontId="10" fillId="8" borderId="0" xfId="4" applyNumberFormat="1" applyFont="1" applyFill="1" applyAlignment="1">
      <alignment horizontal="center" textRotation="90"/>
    </xf>
    <xf numFmtId="0" fontId="26" fillId="0" borderId="4" xfId="4" applyFont="1" applyFill="1" applyBorder="1" applyAlignment="1">
      <alignment wrapText="1"/>
    </xf>
    <xf numFmtId="0" fontId="26" fillId="0" borderId="0" xfId="4" applyFont="1" applyFill="1" applyBorder="1" applyAlignment="1">
      <alignment wrapText="1"/>
    </xf>
    <xf numFmtId="0" fontId="16" fillId="8" borderId="0" xfId="0" applyFont="1" applyFill="1" applyBorder="1" applyAlignment="1">
      <alignment horizontal="center"/>
    </xf>
    <xf numFmtId="37" fontId="28" fillId="13" borderId="6" xfId="4" applyNumberFormat="1" applyFont="1" applyFill="1" applyBorder="1" applyAlignment="1">
      <alignment horizontal="center" wrapText="1"/>
    </xf>
    <xf numFmtId="37" fontId="28" fillId="13" borderId="12" xfId="4" applyNumberFormat="1" applyFont="1" applyFill="1" applyBorder="1" applyAlignment="1">
      <alignment horizontal="center" wrapText="1"/>
    </xf>
    <xf numFmtId="186" fontId="28" fillId="13" borderId="5" xfId="4" applyNumberFormat="1" applyFont="1" applyFill="1" applyBorder="1" applyAlignment="1">
      <alignment horizontal="center" wrapText="1"/>
    </xf>
    <xf numFmtId="186" fontId="28" fillId="13" borderId="12" xfId="4" applyNumberFormat="1" applyFont="1" applyFill="1" applyBorder="1" applyAlignment="1">
      <alignment horizontal="center" wrapText="1"/>
    </xf>
    <xf numFmtId="37" fontId="26" fillId="13" borderId="6" xfId="4" applyNumberFormat="1" applyFont="1" applyFill="1" applyBorder="1" applyAlignment="1">
      <alignment horizontal="center" wrapText="1"/>
    </xf>
    <xf numFmtId="37" fontId="26" fillId="13" borderId="12" xfId="4" applyNumberFormat="1" applyFont="1" applyFill="1" applyBorder="1" applyAlignment="1">
      <alignment horizontal="center" wrapText="1"/>
    </xf>
    <xf numFmtId="37" fontId="28" fillId="13" borderId="1" xfId="4" applyNumberFormat="1" applyFont="1" applyFill="1" applyBorder="1" applyAlignment="1">
      <alignment horizontal="center" wrapText="1"/>
    </xf>
    <xf numFmtId="0" fontId="4" fillId="13" borderId="3" xfId="7" applyFont="1" applyFill="1" applyBorder="1" applyAlignment="1">
      <alignment horizontal="center" wrapText="1"/>
    </xf>
    <xf numFmtId="0" fontId="4" fillId="13" borderId="48" xfId="7" applyFont="1" applyFill="1" applyBorder="1" applyAlignment="1">
      <alignment horizontal="center" wrapText="1"/>
    </xf>
    <xf numFmtId="0" fontId="4" fillId="13" borderId="49" xfId="7" applyFont="1" applyFill="1" applyBorder="1" applyAlignment="1">
      <alignment horizontal="center" wrapText="1"/>
    </xf>
    <xf numFmtId="0" fontId="44" fillId="0" borderId="0" xfId="0" applyFont="1" applyAlignment="1">
      <alignment vertical="center" wrapText="1"/>
    </xf>
  </cellXfs>
  <cellStyles count="1276">
    <cellStyle name="_ATW ORM Reporting 07Q1_2007_0418_2" xfId="14"/>
    <cellStyle name="_Data Template Round 4 20080215" xfId="15"/>
    <cellStyle name="_Data Template Round 4 20080215_Round 4 Data Template" xfId="16"/>
    <cellStyle name="_EF - ECM Reporting Template Round 4 20080215" xfId="17"/>
    <cellStyle name="_EF - ECM Reporting Template Round 4 20080215_Round 4 Data Template" xfId="18"/>
    <cellStyle name="_Final  US ORM 07Q3 reporting" xfId="19"/>
    <cellStyle name="_Final  US ORM 07Q3 reporting_A-C GRCC Reporting Template Q208" xfId="20"/>
    <cellStyle name="_Final  US ORM 07Q3 reporting_ATW GRCC Reporting 08Q2_Group" xfId="21"/>
    <cellStyle name="_GRCC Q2 2007 - Consolidated" xfId="22"/>
    <cellStyle name="_GRCC Q2 2007 - Consolidated_A-C GRCC Reporting Template Q208" xfId="23"/>
    <cellStyle name="_GRCC Q2 2007 - Consolidated_ATW GRCC Reporting 08Q2_Group" xfId="24"/>
    <cellStyle name="=C:\WINNT35\SYSTEM32\COMMAND.COM" xfId="25"/>
    <cellStyle name="20% - 1. jelölőszín" xfId="26"/>
    <cellStyle name="20% - 2. jelölőszín" xfId="27"/>
    <cellStyle name="20% - 3. jelölőszín" xfId="28"/>
    <cellStyle name="20% - 4. jelölőszín" xfId="29"/>
    <cellStyle name="20% - 5. jelölőszín" xfId="30"/>
    <cellStyle name="20% - 6. jelölőszín" xfId="31"/>
    <cellStyle name="20% - Accent1 2" xfId="32"/>
    <cellStyle name="20% - Accent1 3" xfId="33"/>
    <cellStyle name="20% - Accent2 2" xfId="34"/>
    <cellStyle name="20% - Accent2 3" xfId="35"/>
    <cellStyle name="20% - Accent3 2" xfId="36"/>
    <cellStyle name="20% - Accent3 3" xfId="37"/>
    <cellStyle name="20% - Accent4 2" xfId="38"/>
    <cellStyle name="20% - Accent4 3" xfId="39"/>
    <cellStyle name="20% - Accent5 2" xfId="40"/>
    <cellStyle name="20% - Accent5 3" xfId="41"/>
    <cellStyle name="20% - Accent6 2" xfId="42"/>
    <cellStyle name="20% - Accent6 3" xfId="43"/>
    <cellStyle name="40% - 1. jelölőszín" xfId="44"/>
    <cellStyle name="40% - 2. jelölőszín" xfId="45"/>
    <cellStyle name="40% - 3. jelölőszín" xfId="46"/>
    <cellStyle name="40% - 4. jelölőszín" xfId="47"/>
    <cellStyle name="40% - 5. jelölőszín" xfId="48"/>
    <cellStyle name="40% - 6. jelölőszín"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1. jelölőszín" xfId="62"/>
    <cellStyle name="60% - 2. jelölőszín" xfId="63"/>
    <cellStyle name="60% - 3. jelölőszín" xfId="64"/>
    <cellStyle name="60% - 4. jelölőszín" xfId="65"/>
    <cellStyle name="60% - 5. jelölőszín" xfId="66"/>
    <cellStyle name="60% - 6. jelölőszín" xfId="67"/>
    <cellStyle name="60% - Accent1 2" xfId="68"/>
    <cellStyle name="60% - Accent1 3" xfId="69"/>
    <cellStyle name="60% - Accent2 2" xfId="70"/>
    <cellStyle name="60% - Accent2 3" xfId="71"/>
    <cellStyle name="60% - Accent3 2" xfId="72"/>
    <cellStyle name="60% - Accent3 3" xfId="73"/>
    <cellStyle name="60% - Accent4 2" xfId="74"/>
    <cellStyle name="60% - Accent4 3" xfId="75"/>
    <cellStyle name="60% - Accent5 2" xfId="76"/>
    <cellStyle name="60% - Accent5 3" xfId="77"/>
    <cellStyle name="60% - Accent6 2" xfId="78"/>
    <cellStyle name="60% - Accent6 3" xfId="79"/>
    <cellStyle name="Accent1 2" xfId="80"/>
    <cellStyle name="Accent1 3" xfId="81"/>
    <cellStyle name="Accent2 2" xfId="82"/>
    <cellStyle name="Accent2 3" xfId="83"/>
    <cellStyle name="Accent3 2" xfId="84"/>
    <cellStyle name="Accent3 3" xfId="85"/>
    <cellStyle name="Accent4 2" xfId="86"/>
    <cellStyle name="Accent4 3" xfId="87"/>
    <cellStyle name="Accent5 2" xfId="88"/>
    <cellStyle name="Accent5 3" xfId="89"/>
    <cellStyle name="Accent6 2" xfId="90"/>
    <cellStyle name="Accent6 3" xfId="91"/>
    <cellStyle name="Bad" xfId="6" builtinId="27"/>
    <cellStyle name="Bad 2" xfId="92"/>
    <cellStyle name="Bad 3" xfId="93"/>
    <cellStyle name="Bevitel" xfId="94"/>
    <cellStyle name="Bevitel 2" xfId="95"/>
    <cellStyle name="Bevitel 3" xfId="96"/>
    <cellStyle name="Bevitel 4" xfId="97"/>
    <cellStyle name="Calculation 2" xfId="98"/>
    <cellStyle name="Calculation 2 2" xfId="99"/>
    <cellStyle name="Calculation 2 3" xfId="100"/>
    <cellStyle name="Calculation 2 4" xfId="101"/>
    <cellStyle name="Calculation 3" xfId="102"/>
    <cellStyle name="Calculation 4" xfId="103"/>
    <cellStyle name="Calculation 5" xfId="104"/>
    <cellStyle name="Check Cell 2" xfId="105"/>
    <cellStyle name="Check Cell 3" xfId="106"/>
    <cellStyle name="Cím" xfId="107"/>
    <cellStyle name="Címsor 1" xfId="108"/>
    <cellStyle name="Címsor 2" xfId="109"/>
    <cellStyle name="Címsor 3" xfId="110"/>
    <cellStyle name="Címsor 4" xfId="111"/>
    <cellStyle name="ColumnHeading" xfId="112"/>
    <cellStyle name="ColumnHeading 2" xfId="113"/>
    <cellStyle name="ColumnHeading 3" xfId="114"/>
    <cellStyle name="Comma" xfId="1" builtinId="3"/>
    <cellStyle name="Comma 10" xfId="115"/>
    <cellStyle name="Comma 11" xfId="116"/>
    <cellStyle name="Comma 14" xfId="117"/>
    <cellStyle name="Comma 2" xfId="8"/>
    <cellStyle name="Comma 2 2" xfId="118"/>
    <cellStyle name="Comma 2 2 2" xfId="119"/>
    <cellStyle name="Comma 2 2 3" xfId="120"/>
    <cellStyle name="Comma 2 2 4" xfId="121"/>
    <cellStyle name="Comma 2 2 5" xfId="122"/>
    <cellStyle name="Comma 2 3" xfId="123"/>
    <cellStyle name="Comma 2 4" xfId="124"/>
    <cellStyle name="Comma 2 5" xfId="125"/>
    <cellStyle name="Comma 2 6" xfId="126"/>
    <cellStyle name="Comma 2 7" xfId="127"/>
    <cellStyle name="Comma 2 8" xfId="128"/>
    <cellStyle name="Comma 3" xfId="9"/>
    <cellStyle name="Comma 3 2" xfId="129"/>
    <cellStyle name="Comma 3 3" xfId="130"/>
    <cellStyle name="Comma 4" xfId="12"/>
    <cellStyle name="Comma 4 2" xfId="131"/>
    <cellStyle name="Comma 4 3" xfId="132"/>
    <cellStyle name="Comma 4 4" xfId="133"/>
    <cellStyle name="Comma 5" xfId="134"/>
    <cellStyle name="Comma 5 2" xfId="135"/>
    <cellStyle name="Comma 6" xfId="136"/>
    <cellStyle name="Comma 6 2" xfId="137"/>
    <cellStyle name="Comma 7" xfId="138"/>
    <cellStyle name="Comma 8" xfId="139"/>
    <cellStyle name="Comma 9" xfId="140"/>
    <cellStyle name="Comma_PR table" xfId="2"/>
    <cellStyle name="Currency 2" xfId="141"/>
    <cellStyle name="Ellenőrzőcella" xfId="142"/>
    <cellStyle name="Estilo 1" xfId="143"/>
    <cellStyle name="Euro" xfId="144"/>
    <cellStyle name="Euro 2" xfId="145"/>
    <cellStyle name="Euro 3" xfId="146"/>
    <cellStyle name="Explanatory Text 2" xfId="147"/>
    <cellStyle name="Explanatory Text 3" xfId="148"/>
    <cellStyle name="Figyelmeztetés" xfId="149"/>
    <cellStyle name="Good 2" xfId="150"/>
    <cellStyle name="Good 3" xfId="151"/>
    <cellStyle name="Heading 1 2" xfId="152"/>
    <cellStyle name="Heading 1 3" xfId="153"/>
    <cellStyle name="Heading 2 2" xfId="154"/>
    <cellStyle name="Heading 2 3" xfId="155"/>
    <cellStyle name="Heading 3 2" xfId="156"/>
    <cellStyle name="Heading 3 2 2" xfId="157"/>
    <cellStyle name="Heading 3 2 2 2" xfId="158"/>
    <cellStyle name="Heading 3 2 2 2 2" xfId="159"/>
    <cellStyle name="Heading 3 2 2 3" xfId="160"/>
    <cellStyle name="Heading 3 2 3" xfId="161"/>
    <cellStyle name="Heading 3 3" xfId="162"/>
    <cellStyle name="Heading 4 2" xfId="163"/>
    <cellStyle name="Heading 4 3" xfId="164"/>
    <cellStyle name="Hivatkozott cella" xfId="165"/>
    <cellStyle name="Hyperlink 2" xfId="166"/>
    <cellStyle name="Input 2" xfId="167"/>
    <cellStyle name="Input 2 2" xfId="168"/>
    <cellStyle name="Input 2 3" xfId="169"/>
    <cellStyle name="Input 2 4" xfId="170"/>
    <cellStyle name="Input 3" xfId="171"/>
    <cellStyle name="Input 4" xfId="172"/>
    <cellStyle name="Input 5" xfId="173"/>
    <cellStyle name="Jegyzet" xfId="174"/>
    <cellStyle name="Jegyzet 2" xfId="175"/>
    <cellStyle name="Jegyzet 3" xfId="176"/>
    <cellStyle name="Jegyzet 4" xfId="177"/>
    <cellStyle name="Jelölőszín (1)" xfId="178"/>
    <cellStyle name="Jelölőszín (2)" xfId="179"/>
    <cellStyle name="Jelölőszín (3)" xfId="180"/>
    <cellStyle name="Jelölőszín (4)" xfId="181"/>
    <cellStyle name="Jelölőszín (5)" xfId="182"/>
    <cellStyle name="Jelölőszín (6)" xfId="183"/>
    <cellStyle name="Jó" xfId="184"/>
    <cellStyle name="Kimenet" xfId="185"/>
    <cellStyle name="Kimenet 2" xfId="186"/>
    <cellStyle name="Kimenet 3" xfId="187"/>
    <cellStyle name="Kimenet 4" xfId="188"/>
    <cellStyle name="Linked Cell 2" xfId="189"/>
    <cellStyle name="Linked Cell 3" xfId="190"/>
    <cellStyle name="Magyarázó szöveg" xfId="191"/>
    <cellStyle name="Neutral 2" xfId="192"/>
    <cellStyle name="Neutral 3" xfId="193"/>
    <cellStyle name="Normal" xfId="0" builtinId="0"/>
    <cellStyle name="Normal 10" xfId="194"/>
    <cellStyle name="Normal 10 2" xfId="195"/>
    <cellStyle name="Normal 11" xfId="196"/>
    <cellStyle name="Normal 11 2" xfId="197"/>
    <cellStyle name="Normal 12" xfId="198"/>
    <cellStyle name="Normal 12 10" xfId="199"/>
    <cellStyle name="Normal 12 11" xfId="200"/>
    <cellStyle name="Normal 12 12" xfId="201"/>
    <cellStyle name="Normal 12 13" xfId="202"/>
    <cellStyle name="Normal 12 14" xfId="203"/>
    <cellStyle name="Normal 12 15" xfId="204"/>
    <cellStyle name="Normal 12 2" xfId="205"/>
    <cellStyle name="Normal 12 3" xfId="206"/>
    <cellStyle name="Normal 12 4" xfId="207"/>
    <cellStyle name="Normal 12 5" xfId="208"/>
    <cellStyle name="Normal 12 6" xfId="209"/>
    <cellStyle name="Normal 12 7" xfId="210"/>
    <cellStyle name="Normal 12 8" xfId="211"/>
    <cellStyle name="Normal 12 9" xfId="212"/>
    <cellStyle name="Normal 13" xfId="213"/>
    <cellStyle name="Normal 13 10" xfId="214"/>
    <cellStyle name="Normal 13 11" xfId="215"/>
    <cellStyle name="Normal 13 12" xfId="216"/>
    <cellStyle name="Normal 13 13" xfId="217"/>
    <cellStyle name="Normal 13 14" xfId="218"/>
    <cellStyle name="Normal 13 15" xfId="219"/>
    <cellStyle name="Normal 13 2" xfId="220"/>
    <cellStyle name="Normal 13 3" xfId="221"/>
    <cellStyle name="Normal 13 4" xfId="222"/>
    <cellStyle name="Normal 13 5" xfId="223"/>
    <cellStyle name="Normal 13 6" xfId="224"/>
    <cellStyle name="Normal 13 7" xfId="225"/>
    <cellStyle name="Normal 13 8" xfId="226"/>
    <cellStyle name="Normal 13 9" xfId="227"/>
    <cellStyle name="Normal 14" xfId="228"/>
    <cellStyle name="Normal 15" xfId="229"/>
    <cellStyle name="Normal 16" xfId="230"/>
    <cellStyle name="Normal 17" xfId="1275"/>
    <cellStyle name="Normal 19" xfId="231"/>
    <cellStyle name="Normal 2" xfId="7"/>
    <cellStyle name="Normal 2 10" xfId="232"/>
    <cellStyle name="Normal 2 11" xfId="233"/>
    <cellStyle name="Normal 2 12" xfId="234"/>
    <cellStyle name="Normal 2 13" xfId="235"/>
    <cellStyle name="Normal 2 14" xfId="236"/>
    <cellStyle name="Normal 2 15" xfId="237"/>
    <cellStyle name="Normal 2 16" xfId="238"/>
    <cellStyle name="Normal 2 17" xfId="239"/>
    <cellStyle name="Normal 2 18" xfId="240"/>
    <cellStyle name="Normal 2 19" xfId="241"/>
    <cellStyle name="Normal 2 2" xfId="242"/>
    <cellStyle name="Normal 2 2 10" xfId="243"/>
    <cellStyle name="Normal 2 2 11" xfId="244"/>
    <cellStyle name="Normal 2 2 12" xfId="245"/>
    <cellStyle name="Normal 2 2 13" xfId="246"/>
    <cellStyle name="Normal 2 2 14" xfId="247"/>
    <cellStyle name="Normal 2 2 15" xfId="248"/>
    <cellStyle name="Normal 2 2 16" xfId="249"/>
    <cellStyle name="Normal 2 2 17" xfId="250"/>
    <cellStyle name="Normal 2 2 18" xfId="251"/>
    <cellStyle name="Normal 2 2 2" xfId="252"/>
    <cellStyle name="Normal 2 2 2 10" xfId="253"/>
    <cellStyle name="Normal 2 2 2 11" xfId="254"/>
    <cellStyle name="Normal 2 2 2 12" xfId="255"/>
    <cellStyle name="Normal 2 2 2 13" xfId="256"/>
    <cellStyle name="Normal 2 2 2 14" xfId="257"/>
    <cellStyle name="Normal 2 2 2 15" xfId="258"/>
    <cellStyle name="Normal 2 2 2 16" xfId="259"/>
    <cellStyle name="Normal 2 2 2 17" xfId="260"/>
    <cellStyle name="Normal 2 2 2 18" xfId="261"/>
    <cellStyle name="Normal 2 2 2 19" xfId="262"/>
    <cellStyle name="Normal 2 2 2 2" xfId="263"/>
    <cellStyle name="Normal 2 2 2 20" xfId="264"/>
    <cellStyle name="Normal 2 2 2 21" xfId="265"/>
    <cellStyle name="Normal 2 2 2 22" xfId="266"/>
    <cellStyle name="Normal 2 2 2 23" xfId="267"/>
    <cellStyle name="Normal 2 2 2 24" xfId="268"/>
    <cellStyle name="Normal 2 2 2 25" xfId="269"/>
    <cellStyle name="Normal 2 2 2 26" xfId="270"/>
    <cellStyle name="Normal 2 2 2 27" xfId="271"/>
    <cellStyle name="Normal 2 2 2 28" xfId="272"/>
    <cellStyle name="Normal 2 2 2 29" xfId="273"/>
    <cellStyle name="Normal 2 2 2 3" xfId="274"/>
    <cellStyle name="Normal 2 2 2 30" xfId="275"/>
    <cellStyle name="Normal 2 2 2 31" xfId="276"/>
    <cellStyle name="Normal 2 2 2 32" xfId="277"/>
    <cellStyle name="Normal 2 2 2 33" xfId="278"/>
    <cellStyle name="Normal 2 2 2 34" xfId="279"/>
    <cellStyle name="Normal 2 2 2 35" xfId="280"/>
    <cellStyle name="Normal 2 2 2 4" xfId="281"/>
    <cellStyle name="Normal 2 2 2 4 10" xfId="282"/>
    <cellStyle name="Normal 2 2 2 4 11" xfId="283"/>
    <cellStyle name="Normal 2 2 2 4 12" xfId="284"/>
    <cellStyle name="Normal 2 2 2 4 13" xfId="285"/>
    <cellStyle name="Normal 2 2 2 4 2" xfId="286"/>
    <cellStyle name="Normal 2 2 2 4 2 10" xfId="287"/>
    <cellStyle name="Normal 2 2 2 4 2 11" xfId="288"/>
    <cellStyle name="Normal 2 2 2 4 2 12" xfId="289"/>
    <cellStyle name="Normal 2 2 2 4 2 13" xfId="290"/>
    <cellStyle name="Normal 2 2 2 4 2 14" xfId="291"/>
    <cellStyle name="Normal 2 2 2 4 2 2" xfId="292"/>
    <cellStyle name="Normal 2 2 2 4 2 3" xfId="293"/>
    <cellStyle name="Normal 2 2 2 4 2 4" xfId="294"/>
    <cellStyle name="Normal 2 2 2 4 2 5" xfId="295"/>
    <cellStyle name="Normal 2 2 2 4 2 6" xfId="296"/>
    <cellStyle name="Normal 2 2 2 4 2 7" xfId="297"/>
    <cellStyle name="Normal 2 2 2 4 2 8" xfId="298"/>
    <cellStyle name="Normal 2 2 2 4 2 9" xfId="299"/>
    <cellStyle name="Normal 2 2 2 4 3" xfId="300"/>
    <cellStyle name="Normal 2 2 2 4 4" xfId="301"/>
    <cellStyle name="Normal 2 2 2 4 5" xfId="302"/>
    <cellStyle name="Normal 2 2 2 4 6" xfId="303"/>
    <cellStyle name="Normal 2 2 2 4 7" xfId="304"/>
    <cellStyle name="Normal 2 2 2 4 8" xfId="305"/>
    <cellStyle name="Normal 2 2 2 4 9" xfId="306"/>
    <cellStyle name="Normal 2 2 2 5" xfId="307"/>
    <cellStyle name="Normal 2 2 2 6" xfId="308"/>
    <cellStyle name="Normal 2 2 2 7" xfId="309"/>
    <cellStyle name="Normal 2 2 2 8" xfId="310"/>
    <cellStyle name="Normal 2 2 2 9" xfId="311"/>
    <cellStyle name="Normal 2 2 3" xfId="312"/>
    <cellStyle name="Normal 2 2 4" xfId="313"/>
    <cellStyle name="Normal 2 2 5" xfId="314"/>
    <cellStyle name="Normal 2 2 6" xfId="315"/>
    <cellStyle name="Normal 2 2 7" xfId="316"/>
    <cellStyle name="Normal 2 2 8" xfId="317"/>
    <cellStyle name="Normal 2 2 9" xfId="318"/>
    <cellStyle name="Normal 2 20" xfId="319"/>
    <cellStyle name="Normal 2 21" xfId="320"/>
    <cellStyle name="Normal 2 22" xfId="321"/>
    <cellStyle name="Normal 2 23" xfId="322"/>
    <cellStyle name="Normal 2 24" xfId="323"/>
    <cellStyle name="Normal 2 3" xfId="324"/>
    <cellStyle name="Normal 2 3 10" xfId="325"/>
    <cellStyle name="Normal 2 3 11" xfId="326"/>
    <cellStyle name="Normal 2 3 12" xfId="327"/>
    <cellStyle name="Normal 2 3 13" xfId="328"/>
    <cellStyle name="Normal 2 3 14" xfId="329"/>
    <cellStyle name="Normal 2 3 15" xfId="330"/>
    <cellStyle name="Normal 2 3 16" xfId="331"/>
    <cellStyle name="Normal 2 3 17" xfId="332"/>
    <cellStyle name="Normal 2 3 18" xfId="333"/>
    <cellStyle name="Normal 2 3 2" xfId="334"/>
    <cellStyle name="Normal 2 3 2 10" xfId="335"/>
    <cellStyle name="Normal 2 3 2 11" xfId="336"/>
    <cellStyle name="Normal 2 3 2 12" xfId="337"/>
    <cellStyle name="Normal 2 3 2 13" xfId="338"/>
    <cellStyle name="Normal 2 3 2 14" xfId="339"/>
    <cellStyle name="Normal 2 3 2 15" xfId="340"/>
    <cellStyle name="Normal 2 3 2 16" xfId="341"/>
    <cellStyle name="Normal 2 3 2 17" xfId="342"/>
    <cellStyle name="Normal 2 3 2 18" xfId="343"/>
    <cellStyle name="Normal 2 3 2 19" xfId="344"/>
    <cellStyle name="Normal 2 3 2 2" xfId="345"/>
    <cellStyle name="Normal 2 3 2 20" xfId="346"/>
    <cellStyle name="Normal 2 3 2 21" xfId="347"/>
    <cellStyle name="Normal 2 3 2 22" xfId="348"/>
    <cellStyle name="Normal 2 3 2 23" xfId="349"/>
    <cellStyle name="Normal 2 3 2 24" xfId="350"/>
    <cellStyle name="Normal 2 3 2 25" xfId="351"/>
    <cellStyle name="Normal 2 3 2 26" xfId="352"/>
    <cellStyle name="Normal 2 3 2 27" xfId="353"/>
    <cellStyle name="Normal 2 3 2 28" xfId="354"/>
    <cellStyle name="Normal 2 3 2 29" xfId="355"/>
    <cellStyle name="Normal 2 3 2 3" xfId="356"/>
    <cellStyle name="Normal 2 3 2 30" xfId="357"/>
    <cellStyle name="Normal 2 3 2 31" xfId="358"/>
    <cellStyle name="Normal 2 3 2 32" xfId="359"/>
    <cellStyle name="Normal 2 3 2 33" xfId="360"/>
    <cellStyle name="Normal 2 3 2 34" xfId="361"/>
    <cellStyle name="Normal 2 3 2 35" xfId="362"/>
    <cellStyle name="Normal 2 3 2 4" xfId="363"/>
    <cellStyle name="Normal 2 3 2 4 10" xfId="364"/>
    <cellStyle name="Normal 2 3 2 4 11" xfId="365"/>
    <cellStyle name="Normal 2 3 2 4 12" xfId="366"/>
    <cellStyle name="Normal 2 3 2 4 13" xfId="367"/>
    <cellStyle name="Normal 2 3 2 4 2" xfId="368"/>
    <cellStyle name="Normal 2 3 2 4 2 10" xfId="369"/>
    <cellStyle name="Normal 2 3 2 4 2 11" xfId="370"/>
    <cellStyle name="Normal 2 3 2 4 2 12" xfId="371"/>
    <cellStyle name="Normal 2 3 2 4 2 13" xfId="372"/>
    <cellStyle name="Normal 2 3 2 4 2 14" xfId="373"/>
    <cellStyle name="Normal 2 3 2 4 2 2" xfId="374"/>
    <cellStyle name="Normal 2 3 2 4 2 3" xfId="375"/>
    <cellStyle name="Normal 2 3 2 4 2 4" xfId="376"/>
    <cellStyle name="Normal 2 3 2 4 2 5" xfId="377"/>
    <cellStyle name="Normal 2 3 2 4 2 6" xfId="378"/>
    <cellStyle name="Normal 2 3 2 4 2 7" xfId="379"/>
    <cellStyle name="Normal 2 3 2 4 2 8" xfId="380"/>
    <cellStyle name="Normal 2 3 2 4 2 9" xfId="381"/>
    <cellStyle name="Normal 2 3 2 4 3" xfId="382"/>
    <cellStyle name="Normal 2 3 2 4 4" xfId="383"/>
    <cellStyle name="Normal 2 3 2 4 5" xfId="384"/>
    <cellStyle name="Normal 2 3 2 4 6" xfId="385"/>
    <cellStyle name="Normal 2 3 2 4 7" xfId="386"/>
    <cellStyle name="Normal 2 3 2 4 8" xfId="387"/>
    <cellStyle name="Normal 2 3 2 4 9" xfId="388"/>
    <cellStyle name="Normal 2 3 2 5" xfId="389"/>
    <cellStyle name="Normal 2 3 2 6" xfId="390"/>
    <cellStyle name="Normal 2 3 2 7" xfId="391"/>
    <cellStyle name="Normal 2 3 2 8" xfId="392"/>
    <cellStyle name="Normal 2 3 2 9" xfId="393"/>
    <cellStyle name="Normal 2 3 3" xfId="394"/>
    <cellStyle name="Normal 2 3 4" xfId="395"/>
    <cellStyle name="Normal 2 3 5" xfId="396"/>
    <cellStyle name="Normal 2 3 6" xfId="397"/>
    <cellStyle name="Normal 2 3 7" xfId="398"/>
    <cellStyle name="Normal 2 3 8" xfId="399"/>
    <cellStyle name="Normal 2 3 9" xfId="400"/>
    <cellStyle name="Normal 2 4" xfId="401"/>
    <cellStyle name="Normal 2 4 10" xfId="402"/>
    <cellStyle name="Normal 2 4 11" xfId="403"/>
    <cellStyle name="Normal 2 4 12" xfId="404"/>
    <cellStyle name="Normal 2 4 13" xfId="405"/>
    <cellStyle name="Normal 2 4 14" xfId="406"/>
    <cellStyle name="Normal 2 4 15" xfId="407"/>
    <cellStyle name="Normal 2 4 16" xfId="408"/>
    <cellStyle name="Normal 2 4 17" xfId="409"/>
    <cellStyle name="Normal 2 4 2" xfId="410"/>
    <cellStyle name="Normal 2 4 2 10" xfId="411"/>
    <cellStyle name="Normal 2 4 2 11" xfId="412"/>
    <cellStyle name="Normal 2 4 2 12" xfId="413"/>
    <cellStyle name="Normal 2 4 2 13" xfId="414"/>
    <cellStyle name="Normal 2 4 2 14" xfId="415"/>
    <cellStyle name="Normal 2 4 2 15" xfId="416"/>
    <cellStyle name="Normal 2 4 2 16" xfId="417"/>
    <cellStyle name="Normal 2 4 2 17" xfId="418"/>
    <cellStyle name="Normal 2 4 2 18" xfId="419"/>
    <cellStyle name="Normal 2 4 2 19" xfId="420"/>
    <cellStyle name="Normal 2 4 2 2" xfId="421"/>
    <cellStyle name="Normal 2 4 2 20" xfId="422"/>
    <cellStyle name="Normal 2 4 2 21" xfId="423"/>
    <cellStyle name="Normal 2 4 2 22" xfId="424"/>
    <cellStyle name="Normal 2 4 2 23" xfId="425"/>
    <cellStyle name="Normal 2 4 2 24" xfId="426"/>
    <cellStyle name="Normal 2 4 2 25" xfId="427"/>
    <cellStyle name="Normal 2 4 2 26" xfId="428"/>
    <cellStyle name="Normal 2 4 2 27" xfId="429"/>
    <cellStyle name="Normal 2 4 2 28" xfId="430"/>
    <cellStyle name="Normal 2 4 2 29" xfId="431"/>
    <cellStyle name="Normal 2 4 2 3" xfId="432"/>
    <cellStyle name="Normal 2 4 2 30" xfId="433"/>
    <cellStyle name="Normal 2 4 2 31" xfId="434"/>
    <cellStyle name="Normal 2 4 2 32" xfId="435"/>
    <cellStyle name="Normal 2 4 2 33" xfId="436"/>
    <cellStyle name="Normal 2 4 2 34" xfId="437"/>
    <cellStyle name="Normal 2 4 2 35" xfId="438"/>
    <cellStyle name="Normal 2 4 2 4" xfId="439"/>
    <cellStyle name="Normal 2 4 2 4 10" xfId="440"/>
    <cellStyle name="Normal 2 4 2 4 11" xfId="441"/>
    <cellStyle name="Normal 2 4 2 4 12" xfId="442"/>
    <cellStyle name="Normal 2 4 2 4 13" xfId="443"/>
    <cellStyle name="Normal 2 4 2 4 2" xfId="444"/>
    <cellStyle name="Normal 2 4 2 4 2 10" xfId="445"/>
    <cellStyle name="Normal 2 4 2 4 2 11" xfId="446"/>
    <cellStyle name="Normal 2 4 2 4 2 12" xfId="447"/>
    <cellStyle name="Normal 2 4 2 4 2 13" xfId="448"/>
    <cellStyle name="Normal 2 4 2 4 2 14" xfId="449"/>
    <cellStyle name="Normal 2 4 2 4 2 2" xfId="450"/>
    <cellStyle name="Normal 2 4 2 4 2 3" xfId="451"/>
    <cellStyle name="Normal 2 4 2 4 2 4" xfId="452"/>
    <cellStyle name="Normal 2 4 2 4 2 5" xfId="453"/>
    <cellStyle name="Normal 2 4 2 4 2 6" xfId="454"/>
    <cellStyle name="Normal 2 4 2 4 2 7" xfId="455"/>
    <cellStyle name="Normal 2 4 2 4 2 8" xfId="456"/>
    <cellStyle name="Normal 2 4 2 4 2 9" xfId="457"/>
    <cellStyle name="Normal 2 4 2 4 3" xfId="458"/>
    <cellStyle name="Normal 2 4 2 4 4" xfId="459"/>
    <cellStyle name="Normal 2 4 2 4 5" xfId="460"/>
    <cellStyle name="Normal 2 4 2 4 6" xfId="461"/>
    <cellStyle name="Normal 2 4 2 4 7" xfId="462"/>
    <cellStyle name="Normal 2 4 2 4 8" xfId="463"/>
    <cellStyle name="Normal 2 4 2 4 9" xfId="464"/>
    <cellStyle name="Normal 2 4 2 5" xfId="465"/>
    <cellStyle name="Normal 2 4 2 6" xfId="466"/>
    <cellStyle name="Normal 2 4 2 7" xfId="467"/>
    <cellStyle name="Normal 2 4 2 8" xfId="468"/>
    <cellStyle name="Normal 2 4 2 9" xfId="469"/>
    <cellStyle name="Normal 2 4 3" xfId="470"/>
    <cellStyle name="Normal 2 4 4" xfId="471"/>
    <cellStyle name="Normal 2 4 5" xfId="472"/>
    <cellStyle name="Normal 2 4 6" xfId="473"/>
    <cellStyle name="Normal 2 4 7" xfId="474"/>
    <cellStyle name="Normal 2 4 8" xfId="475"/>
    <cellStyle name="Normal 2 4 9" xfId="476"/>
    <cellStyle name="Normal 2 5" xfId="477"/>
    <cellStyle name="Normal 2 6" xfId="478"/>
    <cellStyle name="Normal 2 6 10" xfId="479"/>
    <cellStyle name="Normal 2 6 11" xfId="480"/>
    <cellStyle name="Normal 2 6 12" xfId="481"/>
    <cellStyle name="Normal 2 6 13" xfId="482"/>
    <cellStyle name="Normal 2 6 14" xfId="483"/>
    <cellStyle name="Normal 2 6 15" xfId="484"/>
    <cellStyle name="Normal 2 6 16" xfId="485"/>
    <cellStyle name="Normal 2 6 17" xfId="486"/>
    <cellStyle name="Normal 2 6 18" xfId="487"/>
    <cellStyle name="Normal 2 6 19" xfId="488"/>
    <cellStyle name="Normal 2 6 2" xfId="489"/>
    <cellStyle name="Normal 2 6 2 10" xfId="490"/>
    <cellStyle name="Normal 2 6 2 2" xfId="491"/>
    <cellStyle name="Normal 2 6 2 3" xfId="492"/>
    <cellStyle name="Normal 2 6 2 4" xfId="493"/>
    <cellStyle name="Normal 2 6 2 5" xfId="494"/>
    <cellStyle name="Normal 2 6 2 6" xfId="495"/>
    <cellStyle name="Normal 2 6 2 7" xfId="496"/>
    <cellStyle name="Normal 2 6 2 8" xfId="497"/>
    <cellStyle name="Normal 2 6 2 9" xfId="498"/>
    <cellStyle name="Normal 2 6 20" xfId="499"/>
    <cellStyle name="Normal 2 6 21" xfId="500"/>
    <cellStyle name="Normal 2 6 22" xfId="501"/>
    <cellStyle name="Normal 2 6 3" xfId="502"/>
    <cellStyle name="Normal 2 6 4" xfId="503"/>
    <cellStyle name="Normal 2 6 5" xfId="504"/>
    <cellStyle name="Normal 2 6 6" xfId="505"/>
    <cellStyle name="Normal 2 6 7" xfId="506"/>
    <cellStyle name="Normal 2 6 8" xfId="507"/>
    <cellStyle name="Normal 2 6 9" xfId="508"/>
    <cellStyle name="Normal 2 7" xfId="509"/>
    <cellStyle name="Normal 2 8" xfId="510"/>
    <cellStyle name="Normal 2 9" xfId="511"/>
    <cellStyle name="Normal 23 2" xfId="512"/>
    <cellStyle name="Normal 23 3" xfId="513"/>
    <cellStyle name="Normal 23 4" xfId="514"/>
    <cellStyle name="Normal 23 5" xfId="515"/>
    <cellStyle name="Normal 27" xfId="516"/>
    <cellStyle name="Normal 29" xfId="517"/>
    <cellStyle name="Normal 3" xfId="11"/>
    <cellStyle name="Normal 3 10" xfId="518"/>
    <cellStyle name="Normal 3 11" xfId="519"/>
    <cellStyle name="Normal 3 12" xfId="520"/>
    <cellStyle name="Normal 3 13" xfId="521"/>
    <cellStyle name="Normal 3 14" xfId="522"/>
    <cellStyle name="Normal 3 15" xfId="523"/>
    <cellStyle name="Normal 3 16" xfId="524"/>
    <cellStyle name="Normal 3 17" xfId="525"/>
    <cellStyle name="Normal 3 18" xfId="526"/>
    <cellStyle name="Normal 3 19" xfId="527"/>
    <cellStyle name="Normal 3 2" xfId="528"/>
    <cellStyle name="Normal 3 2 10" xfId="529"/>
    <cellStyle name="Normal 3 2 11" xfId="530"/>
    <cellStyle name="Normal 3 2 12" xfId="531"/>
    <cellStyle name="Normal 3 2 13" xfId="532"/>
    <cellStyle name="Normal 3 2 14" xfId="533"/>
    <cellStyle name="Normal 3 2 15" xfId="534"/>
    <cellStyle name="Normal 3 2 16" xfId="535"/>
    <cellStyle name="Normal 3 2 17" xfId="536"/>
    <cellStyle name="Normal 3 2 18" xfId="537"/>
    <cellStyle name="Normal 3 2 19" xfId="538"/>
    <cellStyle name="Normal 3 2 2" xfId="539"/>
    <cellStyle name="Normal 3 2 2 10" xfId="540"/>
    <cellStyle name="Normal 3 2 2 11" xfId="541"/>
    <cellStyle name="Normal 3 2 2 12" xfId="542"/>
    <cellStyle name="Normal 3 2 2 13" xfId="543"/>
    <cellStyle name="Normal 3 2 2 14" xfId="544"/>
    <cellStyle name="Normal 3 2 2 15" xfId="545"/>
    <cellStyle name="Normal 3 2 2 2" xfId="546"/>
    <cellStyle name="Normal 3 2 2 2 10" xfId="547"/>
    <cellStyle name="Normal 3 2 2 2 11" xfId="548"/>
    <cellStyle name="Normal 3 2 2 2 12" xfId="549"/>
    <cellStyle name="Normal 3 2 2 2 13" xfId="550"/>
    <cellStyle name="Normal 3 2 2 2 14" xfId="551"/>
    <cellStyle name="Normal 3 2 2 2 15" xfId="552"/>
    <cellStyle name="Normal 3 2 2 2 16" xfId="553"/>
    <cellStyle name="Normal 3 2 2 2 17" xfId="554"/>
    <cellStyle name="Normal 3 2 2 2 18" xfId="555"/>
    <cellStyle name="Normal 3 2 2 2 19" xfId="556"/>
    <cellStyle name="Normal 3 2 2 2 2" xfId="557"/>
    <cellStyle name="Normal 3 2 2 2 2 10" xfId="558"/>
    <cellStyle name="Normal 3 2 2 2 2 2" xfId="559"/>
    <cellStyle name="Normal 3 2 2 2 2 3" xfId="560"/>
    <cellStyle name="Normal 3 2 2 2 2 4" xfId="561"/>
    <cellStyle name="Normal 3 2 2 2 2 5" xfId="562"/>
    <cellStyle name="Normal 3 2 2 2 2 6" xfId="563"/>
    <cellStyle name="Normal 3 2 2 2 2 7" xfId="564"/>
    <cellStyle name="Normal 3 2 2 2 2 8" xfId="565"/>
    <cellStyle name="Normal 3 2 2 2 2 9" xfId="566"/>
    <cellStyle name="Normal 3 2 2 2 20" xfId="567"/>
    <cellStyle name="Normal 3 2 2 2 21" xfId="568"/>
    <cellStyle name="Normal 3 2 2 2 3" xfId="569"/>
    <cellStyle name="Normal 3 2 2 2 4" xfId="570"/>
    <cellStyle name="Normal 3 2 2 2 5" xfId="571"/>
    <cellStyle name="Normal 3 2 2 2 6" xfId="572"/>
    <cellStyle name="Normal 3 2 2 2 7" xfId="573"/>
    <cellStyle name="Normal 3 2 2 2 8" xfId="574"/>
    <cellStyle name="Normal 3 2 2 2 9" xfId="575"/>
    <cellStyle name="Normal 3 2 2 3" xfId="576"/>
    <cellStyle name="Normal 3 2 2 4" xfId="577"/>
    <cellStyle name="Normal 3 2 2 5" xfId="578"/>
    <cellStyle name="Normal 3 2 2 6" xfId="579"/>
    <cellStyle name="Normal 3 2 2 7" xfId="580"/>
    <cellStyle name="Normal 3 2 2 8" xfId="581"/>
    <cellStyle name="Normal 3 2 2 9" xfId="582"/>
    <cellStyle name="Normal 3 2 20" xfId="583"/>
    <cellStyle name="Normal 3 2 21" xfId="584"/>
    <cellStyle name="Normal 3 2 22" xfId="585"/>
    <cellStyle name="Normal 3 2 23" xfId="586"/>
    <cellStyle name="Normal 3 2 24" xfId="587"/>
    <cellStyle name="Normal 3 2 25" xfId="588"/>
    <cellStyle name="Normal 3 2 26" xfId="589"/>
    <cellStyle name="Normal 3 2 27" xfId="590"/>
    <cellStyle name="Normal 3 2 28" xfId="591"/>
    <cellStyle name="Normal 3 2 29" xfId="592"/>
    <cellStyle name="Normal 3 2 3" xfId="593"/>
    <cellStyle name="Normal 3 2 3 10" xfId="594"/>
    <cellStyle name="Normal 3 2 3 2" xfId="595"/>
    <cellStyle name="Normal 3 2 3 2 10" xfId="596"/>
    <cellStyle name="Normal 3 2 3 2 11" xfId="597"/>
    <cellStyle name="Normal 3 2 3 2 12" xfId="598"/>
    <cellStyle name="Normal 3 2 3 2 13" xfId="599"/>
    <cellStyle name="Normal 3 2 3 2 14" xfId="600"/>
    <cellStyle name="Normal 3 2 3 2 15" xfId="601"/>
    <cellStyle name="Normal 3 2 3 2 16" xfId="602"/>
    <cellStyle name="Normal 3 2 3 2 17" xfId="603"/>
    <cellStyle name="Normal 3 2 3 2 18" xfId="604"/>
    <cellStyle name="Normal 3 2 3 2 19" xfId="605"/>
    <cellStyle name="Normal 3 2 3 2 2" xfId="606"/>
    <cellStyle name="Normal 3 2 3 2 20" xfId="607"/>
    <cellStyle name="Normal 3 2 3 2 3" xfId="608"/>
    <cellStyle name="Normal 3 2 3 2 4" xfId="609"/>
    <cellStyle name="Normal 3 2 3 2 5" xfId="610"/>
    <cellStyle name="Normal 3 2 3 2 6" xfId="611"/>
    <cellStyle name="Normal 3 2 3 2 7" xfId="612"/>
    <cellStyle name="Normal 3 2 3 2 8" xfId="613"/>
    <cellStyle name="Normal 3 2 3 2 9" xfId="614"/>
    <cellStyle name="Normal 3 2 3 3" xfId="615"/>
    <cellStyle name="Normal 3 2 3 4" xfId="616"/>
    <cellStyle name="Normal 3 2 3 5" xfId="617"/>
    <cellStyle name="Normal 3 2 3 6" xfId="618"/>
    <cellStyle name="Normal 3 2 3 7" xfId="619"/>
    <cellStyle name="Normal 3 2 3 8" xfId="620"/>
    <cellStyle name="Normal 3 2 3 9" xfId="621"/>
    <cellStyle name="Normal 3 2 30" xfId="622"/>
    <cellStyle name="Normal 3 2 31" xfId="623"/>
    <cellStyle name="Normal 3 2 32" xfId="624"/>
    <cellStyle name="Normal 3 2 33" xfId="625"/>
    <cellStyle name="Normal 3 2 34" xfId="626"/>
    <cellStyle name="Normal 3 2 35" xfId="627"/>
    <cellStyle name="Normal 3 2 4" xfId="628"/>
    <cellStyle name="Normal 3 2 4 2" xfId="629"/>
    <cellStyle name="Normal 3 2 4 3" xfId="630"/>
    <cellStyle name="Normal 3 2 4 4" xfId="631"/>
    <cellStyle name="Normal 3 2 5" xfId="632"/>
    <cellStyle name="Normal 3 2 6" xfId="633"/>
    <cellStyle name="Normal 3 2 7" xfId="634"/>
    <cellStyle name="Normal 3 2 8" xfId="635"/>
    <cellStyle name="Normal 3 2 9" xfId="636"/>
    <cellStyle name="Normal 3 20" xfId="637"/>
    <cellStyle name="Normal 3 21" xfId="638"/>
    <cellStyle name="Normal 3 22" xfId="639"/>
    <cellStyle name="Normal 3 3" xfId="640"/>
    <cellStyle name="Normal 3 3 2" xfId="641"/>
    <cellStyle name="Normal 3 4" xfId="642"/>
    <cellStyle name="Normal 3 4 2" xfId="643"/>
    <cellStyle name="Normal 3 5" xfId="644"/>
    <cellStyle name="Normal 3 5 10" xfId="645"/>
    <cellStyle name="Normal 3 5 11" xfId="646"/>
    <cellStyle name="Normal 3 5 12" xfId="647"/>
    <cellStyle name="Normal 3 5 13" xfId="648"/>
    <cellStyle name="Normal 3 5 14" xfId="649"/>
    <cellStyle name="Normal 3 5 15" xfId="650"/>
    <cellStyle name="Normal 3 5 16" xfId="651"/>
    <cellStyle name="Normal 3 5 17" xfId="652"/>
    <cellStyle name="Normal 3 5 18" xfId="653"/>
    <cellStyle name="Normal 3 5 19" xfId="654"/>
    <cellStyle name="Normal 3 5 2" xfId="655"/>
    <cellStyle name="Normal 3 5 2 10" xfId="656"/>
    <cellStyle name="Normal 3 5 2 2" xfId="657"/>
    <cellStyle name="Normal 3 5 2 3" xfId="658"/>
    <cellStyle name="Normal 3 5 2 4" xfId="659"/>
    <cellStyle name="Normal 3 5 2 5" xfId="660"/>
    <cellStyle name="Normal 3 5 2 6" xfId="661"/>
    <cellStyle name="Normal 3 5 2 7" xfId="662"/>
    <cellStyle name="Normal 3 5 2 8" xfId="663"/>
    <cellStyle name="Normal 3 5 2 9" xfId="664"/>
    <cellStyle name="Normal 3 5 20" xfId="665"/>
    <cellStyle name="Normal 3 5 21" xfId="666"/>
    <cellStyle name="Normal 3 5 3" xfId="667"/>
    <cellStyle name="Normal 3 5 4" xfId="668"/>
    <cellStyle name="Normal 3 5 5" xfId="669"/>
    <cellStyle name="Normal 3 5 6" xfId="670"/>
    <cellStyle name="Normal 3 5 7" xfId="671"/>
    <cellStyle name="Normal 3 5 8" xfId="672"/>
    <cellStyle name="Normal 3 5 9" xfId="673"/>
    <cellStyle name="Normal 3 6" xfId="674"/>
    <cellStyle name="Normal 3 7" xfId="675"/>
    <cellStyle name="Normal 3 8" xfId="676"/>
    <cellStyle name="Normal 3 9" xfId="677"/>
    <cellStyle name="Normal 33" xfId="678"/>
    <cellStyle name="Normal 34" xfId="679"/>
    <cellStyle name="Normal 35" xfId="680"/>
    <cellStyle name="Normal 36" xfId="681"/>
    <cellStyle name="Normal 4" xfId="10"/>
    <cellStyle name="Normal 4 10" xfId="682"/>
    <cellStyle name="Normal 4 2" xfId="683"/>
    <cellStyle name="Normal 4 2 10" xfId="684"/>
    <cellStyle name="Normal 4 2 11" xfId="685"/>
    <cellStyle name="Normal 4 2 12" xfId="686"/>
    <cellStyle name="Normal 4 2 13" xfId="687"/>
    <cellStyle name="Normal 4 2 14" xfId="688"/>
    <cellStyle name="Normal 4 2 15" xfId="689"/>
    <cellStyle name="Normal 4 2 16" xfId="690"/>
    <cellStyle name="Normal 4 2 17" xfId="691"/>
    <cellStyle name="Normal 4 2 2" xfId="692"/>
    <cellStyle name="Normal 4 2 2 10" xfId="693"/>
    <cellStyle name="Normal 4 2 2 11" xfId="694"/>
    <cellStyle name="Normal 4 2 2 12" xfId="695"/>
    <cellStyle name="Normal 4 2 2 13" xfId="696"/>
    <cellStyle name="Normal 4 2 2 14" xfId="697"/>
    <cellStyle name="Normal 4 2 2 15" xfId="698"/>
    <cellStyle name="Normal 4 2 2 16" xfId="699"/>
    <cellStyle name="Normal 4 2 2 17" xfId="700"/>
    <cellStyle name="Normal 4 2 2 18" xfId="701"/>
    <cellStyle name="Normal 4 2 2 19" xfId="702"/>
    <cellStyle name="Normal 4 2 2 2" xfId="703"/>
    <cellStyle name="Normal 4 2 2 20" xfId="704"/>
    <cellStyle name="Normal 4 2 2 21" xfId="705"/>
    <cellStyle name="Normal 4 2 2 22" xfId="706"/>
    <cellStyle name="Normal 4 2 2 23" xfId="707"/>
    <cellStyle name="Normal 4 2 2 24" xfId="708"/>
    <cellStyle name="Normal 4 2 2 25" xfId="709"/>
    <cellStyle name="Normal 4 2 2 26" xfId="710"/>
    <cellStyle name="Normal 4 2 2 27" xfId="711"/>
    <cellStyle name="Normal 4 2 2 28" xfId="712"/>
    <cellStyle name="Normal 4 2 2 29" xfId="713"/>
    <cellStyle name="Normal 4 2 2 3" xfId="714"/>
    <cellStyle name="Normal 4 2 2 30" xfId="715"/>
    <cellStyle name="Normal 4 2 2 31" xfId="716"/>
    <cellStyle name="Normal 4 2 2 32" xfId="717"/>
    <cellStyle name="Normal 4 2 2 33" xfId="718"/>
    <cellStyle name="Normal 4 2 2 34" xfId="719"/>
    <cellStyle name="Normal 4 2 2 35" xfId="720"/>
    <cellStyle name="Normal 4 2 2 4" xfId="721"/>
    <cellStyle name="Normal 4 2 2 4 10" xfId="722"/>
    <cellStyle name="Normal 4 2 2 4 11" xfId="723"/>
    <cellStyle name="Normal 4 2 2 4 12" xfId="724"/>
    <cellStyle name="Normal 4 2 2 4 13" xfId="725"/>
    <cellStyle name="Normal 4 2 2 4 2" xfId="726"/>
    <cellStyle name="Normal 4 2 2 4 2 10" xfId="727"/>
    <cellStyle name="Normal 4 2 2 4 2 11" xfId="728"/>
    <cellStyle name="Normal 4 2 2 4 2 12" xfId="729"/>
    <cellStyle name="Normal 4 2 2 4 2 13" xfId="730"/>
    <cellStyle name="Normal 4 2 2 4 2 14" xfId="731"/>
    <cellStyle name="Normal 4 2 2 4 2 2" xfId="732"/>
    <cellStyle name="Normal 4 2 2 4 2 3" xfId="733"/>
    <cellStyle name="Normal 4 2 2 4 2 4" xfId="734"/>
    <cellStyle name="Normal 4 2 2 4 2 5" xfId="735"/>
    <cellStyle name="Normal 4 2 2 4 2 6" xfId="736"/>
    <cellStyle name="Normal 4 2 2 4 2 7" xfId="737"/>
    <cellStyle name="Normal 4 2 2 4 2 8" xfId="738"/>
    <cellStyle name="Normal 4 2 2 4 2 9" xfId="739"/>
    <cellStyle name="Normal 4 2 2 4 3" xfId="740"/>
    <cellStyle name="Normal 4 2 2 4 4" xfId="741"/>
    <cellStyle name="Normal 4 2 2 4 5" xfId="742"/>
    <cellStyle name="Normal 4 2 2 4 6" xfId="743"/>
    <cellStyle name="Normal 4 2 2 4 7" xfId="744"/>
    <cellStyle name="Normal 4 2 2 4 8" xfId="745"/>
    <cellStyle name="Normal 4 2 2 4 9" xfId="746"/>
    <cellStyle name="Normal 4 2 2 5" xfId="747"/>
    <cellStyle name="Normal 4 2 2 6" xfId="748"/>
    <cellStyle name="Normal 4 2 2 7" xfId="749"/>
    <cellStyle name="Normal 4 2 2 8" xfId="750"/>
    <cellStyle name="Normal 4 2 2 9" xfId="751"/>
    <cellStyle name="Normal 4 2 3" xfId="752"/>
    <cellStyle name="Normal 4 2 4" xfId="753"/>
    <cellStyle name="Normal 4 2 5" xfId="754"/>
    <cellStyle name="Normal 4 2 6" xfId="755"/>
    <cellStyle name="Normal 4 2 7" xfId="756"/>
    <cellStyle name="Normal 4 2 8" xfId="757"/>
    <cellStyle name="Normal 4 2 9" xfId="758"/>
    <cellStyle name="Normal 4 3" xfId="759"/>
    <cellStyle name="Normal 4 3 10" xfId="760"/>
    <cellStyle name="Normal 4 3 11" xfId="761"/>
    <cellStyle name="Normal 4 3 2" xfId="762"/>
    <cellStyle name="Normal 4 3 3" xfId="763"/>
    <cellStyle name="Normal 4 3 4" xfId="764"/>
    <cellStyle name="Normal 4 3 5" xfId="765"/>
    <cellStyle name="Normal 4 3 6" xfId="766"/>
    <cellStyle name="Normal 4 3 7" xfId="767"/>
    <cellStyle name="Normal 4 3 8" xfId="768"/>
    <cellStyle name="Normal 4 3 9" xfId="769"/>
    <cellStyle name="Normal 4 4" xfId="770"/>
    <cellStyle name="Normal 4 4 10" xfId="771"/>
    <cellStyle name="Normal 4 4 11" xfId="772"/>
    <cellStyle name="Normal 4 4 12" xfId="773"/>
    <cellStyle name="Normal 4 4 13" xfId="774"/>
    <cellStyle name="Normal 4 4 14" xfId="775"/>
    <cellStyle name="Normal 4 4 15" xfId="776"/>
    <cellStyle name="Normal 4 4 16" xfId="777"/>
    <cellStyle name="Normal 4 4 17" xfId="778"/>
    <cellStyle name="Normal 4 4 18" xfId="779"/>
    <cellStyle name="Normal 4 4 19" xfId="780"/>
    <cellStyle name="Normal 4 4 2" xfId="781"/>
    <cellStyle name="Normal 4 4 20" xfId="782"/>
    <cellStyle name="Normal 4 4 3" xfId="783"/>
    <cellStyle name="Normal 4 4 4" xfId="784"/>
    <cellStyle name="Normal 4 4 5" xfId="785"/>
    <cellStyle name="Normal 4 4 6" xfId="786"/>
    <cellStyle name="Normal 4 4 7" xfId="787"/>
    <cellStyle name="Normal 4 4 8" xfId="788"/>
    <cellStyle name="Normal 4 4 9" xfId="789"/>
    <cellStyle name="Normal 4 5" xfId="790"/>
    <cellStyle name="Normal 4 6" xfId="791"/>
    <cellStyle name="Normal 4 7" xfId="792"/>
    <cellStyle name="Normal 4 8" xfId="793"/>
    <cellStyle name="Normal 4 9" xfId="794"/>
    <cellStyle name="Normal 5" xfId="13"/>
    <cellStyle name="Normal 5 2" xfId="795"/>
    <cellStyle name="Normal 5 2 10" xfId="796"/>
    <cellStyle name="Normal 5 2 11" xfId="797"/>
    <cellStyle name="Normal 5 2 12" xfId="798"/>
    <cellStyle name="Normal 5 2 13" xfId="799"/>
    <cellStyle name="Normal 5 2 14" xfId="800"/>
    <cellStyle name="Normal 5 2 15" xfId="801"/>
    <cellStyle name="Normal 5 2 16" xfId="802"/>
    <cellStyle name="Normal 5 2 17" xfId="803"/>
    <cellStyle name="Normal 5 2 2" xfId="804"/>
    <cellStyle name="Normal 5 2 2 10" xfId="805"/>
    <cellStyle name="Normal 5 2 2 11" xfId="806"/>
    <cellStyle name="Normal 5 2 2 12" xfId="807"/>
    <cellStyle name="Normal 5 2 2 13" xfId="808"/>
    <cellStyle name="Normal 5 2 2 14" xfId="809"/>
    <cellStyle name="Normal 5 2 2 15" xfId="810"/>
    <cellStyle name="Normal 5 2 2 16" xfId="811"/>
    <cellStyle name="Normal 5 2 2 17" xfId="812"/>
    <cellStyle name="Normal 5 2 2 18" xfId="813"/>
    <cellStyle name="Normal 5 2 2 19" xfId="814"/>
    <cellStyle name="Normal 5 2 2 2" xfId="815"/>
    <cellStyle name="Normal 5 2 2 20" xfId="816"/>
    <cellStyle name="Normal 5 2 2 21" xfId="817"/>
    <cellStyle name="Normal 5 2 2 22" xfId="818"/>
    <cellStyle name="Normal 5 2 2 23" xfId="819"/>
    <cellStyle name="Normal 5 2 2 24" xfId="820"/>
    <cellStyle name="Normal 5 2 2 25" xfId="821"/>
    <cellStyle name="Normal 5 2 2 26" xfId="822"/>
    <cellStyle name="Normal 5 2 2 27" xfId="823"/>
    <cellStyle name="Normal 5 2 2 28" xfId="824"/>
    <cellStyle name="Normal 5 2 2 29" xfId="825"/>
    <cellStyle name="Normal 5 2 2 3" xfId="826"/>
    <cellStyle name="Normal 5 2 2 30" xfId="827"/>
    <cellStyle name="Normal 5 2 2 31" xfId="828"/>
    <cellStyle name="Normal 5 2 2 32" xfId="829"/>
    <cellStyle name="Normal 5 2 2 33" xfId="830"/>
    <cellStyle name="Normal 5 2 2 34" xfId="831"/>
    <cellStyle name="Normal 5 2 2 35" xfId="832"/>
    <cellStyle name="Normal 5 2 2 4" xfId="833"/>
    <cellStyle name="Normal 5 2 2 4 10" xfId="834"/>
    <cellStyle name="Normal 5 2 2 4 11" xfId="835"/>
    <cellStyle name="Normal 5 2 2 4 12" xfId="836"/>
    <cellStyle name="Normal 5 2 2 4 13" xfId="837"/>
    <cellStyle name="Normal 5 2 2 4 2" xfId="838"/>
    <cellStyle name="Normal 5 2 2 4 2 10" xfId="839"/>
    <cellStyle name="Normal 5 2 2 4 2 11" xfId="840"/>
    <cellStyle name="Normal 5 2 2 4 2 12" xfId="841"/>
    <cellStyle name="Normal 5 2 2 4 2 13" xfId="842"/>
    <cellStyle name="Normal 5 2 2 4 2 14" xfId="843"/>
    <cellStyle name="Normal 5 2 2 4 2 2" xfId="844"/>
    <cellStyle name="Normal 5 2 2 4 2 3" xfId="845"/>
    <cellStyle name="Normal 5 2 2 4 2 4" xfId="846"/>
    <cellStyle name="Normal 5 2 2 4 2 5" xfId="847"/>
    <cellStyle name="Normal 5 2 2 4 2 6" xfId="848"/>
    <cellStyle name="Normal 5 2 2 4 2 7" xfId="849"/>
    <cellStyle name="Normal 5 2 2 4 2 8" xfId="850"/>
    <cellStyle name="Normal 5 2 2 4 2 9" xfId="851"/>
    <cellStyle name="Normal 5 2 2 4 3" xfId="852"/>
    <cellStyle name="Normal 5 2 2 4 4" xfId="853"/>
    <cellStyle name="Normal 5 2 2 4 5" xfId="854"/>
    <cellStyle name="Normal 5 2 2 4 6" xfId="855"/>
    <cellStyle name="Normal 5 2 2 4 7" xfId="856"/>
    <cellStyle name="Normal 5 2 2 4 8" xfId="857"/>
    <cellStyle name="Normal 5 2 2 4 9" xfId="858"/>
    <cellStyle name="Normal 5 2 2 5" xfId="859"/>
    <cellStyle name="Normal 5 2 2 6" xfId="860"/>
    <cellStyle name="Normal 5 2 2 7" xfId="861"/>
    <cellStyle name="Normal 5 2 2 8" xfId="862"/>
    <cellStyle name="Normal 5 2 2 9" xfId="863"/>
    <cellStyle name="Normal 5 2 3" xfId="864"/>
    <cellStyle name="Normal 5 2 4" xfId="865"/>
    <cellStyle name="Normal 5 2 5" xfId="866"/>
    <cellStyle name="Normal 5 2 6" xfId="867"/>
    <cellStyle name="Normal 5 2 7" xfId="868"/>
    <cellStyle name="Normal 5 2 8" xfId="869"/>
    <cellStyle name="Normal 5 2 9" xfId="870"/>
    <cellStyle name="Normal 5 3" xfId="871"/>
    <cellStyle name="Normal 5 3 10" xfId="872"/>
    <cellStyle name="Normal 5 3 11" xfId="873"/>
    <cellStyle name="Normal 5 3 12" xfId="874"/>
    <cellStyle name="Normal 5 3 13" xfId="875"/>
    <cellStyle name="Normal 5 3 14" xfId="876"/>
    <cellStyle name="Normal 5 3 15" xfId="877"/>
    <cellStyle name="Normal 5 3 16" xfId="878"/>
    <cellStyle name="Normal 5 3 17" xfId="879"/>
    <cellStyle name="Normal 5 3 18" xfId="880"/>
    <cellStyle name="Normal 5 3 19" xfId="881"/>
    <cellStyle name="Normal 5 3 2" xfId="882"/>
    <cellStyle name="Normal 5 3 20" xfId="883"/>
    <cellStyle name="Normal 5 3 3" xfId="884"/>
    <cellStyle name="Normal 5 3 4" xfId="885"/>
    <cellStyle name="Normal 5 3 5" xfId="886"/>
    <cellStyle name="Normal 5 3 6" xfId="887"/>
    <cellStyle name="Normal 5 3 7" xfId="888"/>
    <cellStyle name="Normal 5 3 8" xfId="889"/>
    <cellStyle name="Normal 5 3 9" xfId="890"/>
    <cellStyle name="Normal 5 4" xfId="891"/>
    <cellStyle name="Normal 5 5" xfId="892"/>
    <cellStyle name="Normal 5 6" xfId="893"/>
    <cellStyle name="Normal 5 7" xfId="894"/>
    <cellStyle name="Normal 5 8" xfId="895"/>
    <cellStyle name="Normal 5 9" xfId="896"/>
    <cellStyle name="Normal 6" xfId="897"/>
    <cellStyle name="Normal 6 2" xfId="898"/>
    <cellStyle name="Normal 6 2 10" xfId="899"/>
    <cellStyle name="Normal 6 2 11" xfId="900"/>
    <cellStyle name="Normal 6 2 12" xfId="901"/>
    <cellStyle name="Normal 6 2 13" xfId="902"/>
    <cellStyle name="Normal 6 2 14" xfId="903"/>
    <cellStyle name="Normal 6 2 15" xfId="904"/>
    <cellStyle name="Normal 6 2 16" xfId="905"/>
    <cellStyle name="Normal 6 2 17" xfId="906"/>
    <cellStyle name="Normal 6 2 18" xfId="907"/>
    <cellStyle name="Normal 6 2 19" xfId="908"/>
    <cellStyle name="Normal 6 2 2" xfId="909"/>
    <cellStyle name="Normal 6 2 20" xfId="910"/>
    <cellStyle name="Normal 6 2 3" xfId="911"/>
    <cellStyle name="Normal 6 2 4" xfId="912"/>
    <cellStyle name="Normal 6 2 5" xfId="913"/>
    <cellStyle name="Normal 6 2 6" xfId="914"/>
    <cellStyle name="Normal 6 2 7" xfId="915"/>
    <cellStyle name="Normal 6 2 8" xfId="916"/>
    <cellStyle name="Normal 6 2 9" xfId="917"/>
    <cellStyle name="Normal 6 3" xfId="918"/>
    <cellStyle name="Normal 6 4" xfId="919"/>
    <cellStyle name="Normal 6 5" xfId="920"/>
    <cellStyle name="Normal 6 6" xfId="921"/>
    <cellStyle name="Normal 6 7" xfId="922"/>
    <cellStyle name="Normal 6 8" xfId="923"/>
    <cellStyle name="Normal 7" xfId="924"/>
    <cellStyle name="Normal 7 10" xfId="925"/>
    <cellStyle name="Normal 7 11" xfId="926"/>
    <cellStyle name="Normal 7 12" xfId="927"/>
    <cellStyle name="Normal 7 13" xfId="928"/>
    <cellStyle name="Normal 7 14" xfId="929"/>
    <cellStyle name="Normal 7 15" xfId="930"/>
    <cellStyle name="Normal 7 16" xfId="931"/>
    <cellStyle name="Normal 7 2" xfId="932"/>
    <cellStyle name="Normal 7 2 2" xfId="933"/>
    <cellStyle name="Normal 7 3" xfId="934"/>
    <cellStyle name="Normal 7 4" xfId="935"/>
    <cellStyle name="Normal 7 5" xfId="936"/>
    <cellStyle name="Normal 7 6" xfId="937"/>
    <cellStyle name="Normal 7 7" xfId="938"/>
    <cellStyle name="Normal 7 8" xfId="939"/>
    <cellStyle name="Normal 7 9" xfId="940"/>
    <cellStyle name="Normal 8" xfId="941"/>
    <cellStyle name="Normal 8 2" xfId="942"/>
    <cellStyle name="Normal 8 2 10" xfId="943"/>
    <cellStyle name="Normal 8 2 11" xfId="944"/>
    <cellStyle name="Normal 8 2 12" xfId="945"/>
    <cellStyle name="Normal 8 2 13" xfId="946"/>
    <cellStyle name="Normal 8 2 14" xfId="947"/>
    <cellStyle name="Normal 8 2 15" xfId="948"/>
    <cellStyle name="Normal 8 2 16" xfId="949"/>
    <cellStyle name="Normal 8 2 17" xfId="950"/>
    <cellStyle name="Normal 8 2 18" xfId="951"/>
    <cellStyle name="Normal 8 2 19" xfId="952"/>
    <cellStyle name="Normal 8 2 2" xfId="953"/>
    <cellStyle name="Normal 8 2 20" xfId="954"/>
    <cellStyle name="Normal 8 2 3" xfId="955"/>
    <cellStyle name="Normal 8 2 4" xfId="956"/>
    <cellStyle name="Normal 8 2 5" xfId="957"/>
    <cellStyle name="Normal 8 2 6" xfId="958"/>
    <cellStyle name="Normal 8 2 7" xfId="959"/>
    <cellStyle name="Normal 8 2 8" xfId="960"/>
    <cellStyle name="Normal 8 2 9" xfId="961"/>
    <cellStyle name="Normal 8 3" xfId="962"/>
    <cellStyle name="Normal 8 4" xfId="963"/>
    <cellStyle name="Normal 8 5" xfId="964"/>
    <cellStyle name="Normal 8 6" xfId="965"/>
    <cellStyle name="Normal 9" xfId="966"/>
    <cellStyle name="Normal 9 2" xfId="967"/>
    <cellStyle name="Normal 9 3" xfId="968"/>
    <cellStyle name="Normal_210A04M6_NL v3" xfId="3"/>
    <cellStyle name="Normal_Bijlage persbericht 2001Q2" xfId="4"/>
    <cellStyle name="Note 10" xfId="969"/>
    <cellStyle name="Note 10 10" xfId="970"/>
    <cellStyle name="Note 10 10 2" xfId="971"/>
    <cellStyle name="Note 10 10 3" xfId="972"/>
    <cellStyle name="Note 10 11" xfId="973"/>
    <cellStyle name="Note 10 12" xfId="974"/>
    <cellStyle name="Note 10 2" xfId="975"/>
    <cellStyle name="Note 10 2 2" xfId="976"/>
    <cellStyle name="Note 10 2 3" xfId="977"/>
    <cellStyle name="Note 10 3" xfId="978"/>
    <cellStyle name="Note 10 3 2" xfId="979"/>
    <cellStyle name="Note 10 3 3" xfId="980"/>
    <cellStyle name="Note 10 4" xfId="981"/>
    <cellStyle name="Note 10 4 2" xfId="982"/>
    <cellStyle name="Note 10 4 3" xfId="983"/>
    <cellStyle name="Note 10 5" xfId="984"/>
    <cellStyle name="Note 10 5 2" xfId="985"/>
    <cellStyle name="Note 10 5 3" xfId="986"/>
    <cellStyle name="Note 10 6" xfId="987"/>
    <cellStyle name="Note 10 6 2" xfId="988"/>
    <cellStyle name="Note 10 6 3" xfId="989"/>
    <cellStyle name="Note 10 7" xfId="990"/>
    <cellStyle name="Note 10 7 2" xfId="991"/>
    <cellStyle name="Note 10 7 3" xfId="992"/>
    <cellStyle name="Note 10 8" xfId="993"/>
    <cellStyle name="Note 10 8 2" xfId="994"/>
    <cellStyle name="Note 10 8 3" xfId="995"/>
    <cellStyle name="Note 10 9" xfId="996"/>
    <cellStyle name="Note 10 9 2" xfId="997"/>
    <cellStyle name="Note 10 9 3" xfId="998"/>
    <cellStyle name="Note 11" xfId="999"/>
    <cellStyle name="Note 11 2" xfId="1000"/>
    <cellStyle name="Note 11 3" xfId="1001"/>
    <cellStyle name="Note 12" xfId="1002"/>
    <cellStyle name="Note 12 2" xfId="1003"/>
    <cellStyle name="Note 12 3" xfId="1004"/>
    <cellStyle name="Note 13" xfId="1005"/>
    <cellStyle name="Note 13 2" xfId="1006"/>
    <cellStyle name="Note 13 3" xfId="1007"/>
    <cellStyle name="Note 14" xfId="1008"/>
    <cellStyle name="Note 14 2" xfId="1009"/>
    <cellStyle name="Note 14 3" xfId="1010"/>
    <cellStyle name="Note 15" xfId="1011"/>
    <cellStyle name="Note 15 2" xfId="1012"/>
    <cellStyle name="Note 15 3" xfId="1013"/>
    <cellStyle name="Note 16" xfId="1014"/>
    <cellStyle name="Note 16 2" xfId="1015"/>
    <cellStyle name="Note 16 3" xfId="1016"/>
    <cellStyle name="Note 17" xfId="1017"/>
    <cellStyle name="Note 17 2" xfId="1018"/>
    <cellStyle name="Note 17 3" xfId="1019"/>
    <cellStyle name="Note 18" xfId="1020"/>
    <cellStyle name="Note 18 2" xfId="1021"/>
    <cellStyle name="Note 18 3" xfId="1022"/>
    <cellStyle name="Note 19" xfId="1023"/>
    <cellStyle name="Note 19 2" xfId="1024"/>
    <cellStyle name="Note 19 3" xfId="1025"/>
    <cellStyle name="Note 2" xfId="1026"/>
    <cellStyle name="Note 2 2" xfId="1027"/>
    <cellStyle name="Note 2 2 2" xfId="1028"/>
    <cellStyle name="Note 2 2 3" xfId="1029"/>
    <cellStyle name="Note 2 3" xfId="1030"/>
    <cellStyle name="Note 2 4" xfId="1031"/>
    <cellStyle name="Note 20" xfId="1032"/>
    <cellStyle name="Note 21" xfId="1033"/>
    <cellStyle name="Note 22" xfId="1034"/>
    <cellStyle name="Note 3" xfId="1035"/>
    <cellStyle name="Note 3 2" xfId="1036"/>
    <cellStyle name="Note 3 2 2" xfId="1037"/>
    <cellStyle name="Note 3 2 3" xfId="1038"/>
    <cellStyle name="Note 3 3" xfId="1039"/>
    <cellStyle name="Note 3 3 2" xfId="1040"/>
    <cellStyle name="Note 3 3 3" xfId="1041"/>
    <cellStyle name="Note 3 4" xfId="1042"/>
    <cellStyle name="Note 3 4 2" xfId="1043"/>
    <cellStyle name="Note 3 4 3" xfId="1044"/>
    <cellStyle name="Note 3 5" xfId="1045"/>
    <cellStyle name="Note 3 6" xfId="1046"/>
    <cellStyle name="Note 4" xfId="1047"/>
    <cellStyle name="Note 4 2" xfId="1048"/>
    <cellStyle name="Note 4 2 2" xfId="1049"/>
    <cellStyle name="Note 4 2 3" xfId="1050"/>
    <cellStyle name="Note 4 3" xfId="1051"/>
    <cellStyle name="Note 4 3 2" xfId="1052"/>
    <cellStyle name="Note 4 3 3" xfId="1053"/>
    <cellStyle name="Note 4 4" xfId="1054"/>
    <cellStyle name="Note 4 4 2" xfId="1055"/>
    <cellStyle name="Note 4 4 3" xfId="1056"/>
    <cellStyle name="Note 4 5" xfId="1057"/>
    <cellStyle name="Note 4 6" xfId="1058"/>
    <cellStyle name="Note 5" xfId="1059"/>
    <cellStyle name="Note 5 2" xfId="1060"/>
    <cellStyle name="Note 5 2 2" xfId="1061"/>
    <cellStyle name="Note 5 2 3" xfId="1062"/>
    <cellStyle name="Note 5 3" xfId="1063"/>
    <cellStyle name="Note 5 3 2" xfId="1064"/>
    <cellStyle name="Note 5 3 3" xfId="1065"/>
    <cellStyle name="Note 5 4" xfId="1066"/>
    <cellStyle name="Note 5 5" xfId="1067"/>
    <cellStyle name="Note 6" xfId="1068"/>
    <cellStyle name="Note 6 2" xfId="1069"/>
    <cellStyle name="Note 6 2 2" xfId="1070"/>
    <cellStyle name="Note 6 2 3" xfId="1071"/>
    <cellStyle name="Note 6 3" xfId="1072"/>
    <cellStyle name="Note 6 3 2" xfId="1073"/>
    <cellStyle name="Note 6 3 3" xfId="1074"/>
    <cellStyle name="Note 6 4" xfId="1075"/>
    <cellStyle name="Note 6 4 2" xfId="1076"/>
    <cellStyle name="Note 6 4 3" xfId="1077"/>
    <cellStyle name="Note 6 5" xfId="1078"/>
    <cellStyle name="Note 6 6" xfId="1079"/>
    <cellStyle name="Note 7" xfId="1080"/>
    <cellStyle name="Note 7 2" xfId="1081"/>
    <cellStyle name="Note 7 3" xfId="1082"/>
    <cellStyle name="Note 8" xfId="1083"/>
    <cellStyle name="Note 8 10" xfId="1084"/>
    <cellStyle name="Note 8 10 2" xfId="1085"/>
    <cellStyle name="Note 8 10 3" xfId="1086"/>
    <cellStyle name="Note 8 11" xfId="1087"/>
    <cellStyle name="Note 8 12" xfId="1088"/>
    <cellStyle name="Note 8 2" xfId="1089"/>
    <cellStyle name="Note 8 2 2" xfId="1090"/>
    <cellStyle name="Note 8 2 3" xfId="1091"/>
    <cellStyle name="Note 8 3" xfId="1092"/>
    <cellStyle name="Note 8 3 2" xfId="1093"/>
    <cellStyle name="Note 8 3 3" xfId="1094"/>
    <cellStyle name="Note 8 4" xfId="1095"/>
    <cellStyle name="Note 8 4 2" xfId="1096"/>
    <cellStyle name="Note 8 4 3" xfId="1097"/>
    <cellStyle name="Note 8 5" xfId="1098"/>
    <cellStyle name="Note 8 5 2" xfId="1099"/>
    <cellStyle name="Note 8 5 3" xfId="1100"/>
    <cellStyle name="Note 8 6" xfId="1101"/>
    <cellStyle name="Note 8 6 2" xfId="1102"/>
    <cellStyle name="Note 8 6 3" xfId="1103"/>
    <cellStyle name="Note 8 7" xfId="1104"/>
    <cellStyle name="Note 8 7 2" xfId="1105"/>
    <cellStyle name="Note 8 7 3" xfId="1106"/>
    <cellStyle name="Note 8 8" xfId="1107"/>
    <cellStyle name="Note 8 8 2" xfId="1108"/>
    <cellStyle name="Note 8 8 3" xfId="1109"/>
    <cellStyle name="Note 8 9" xfId="1110"/>
    <cellStyle name="Note 8 9 2" xfId="1111"/>
    <cellStyle name="Note 8 9 3" xfId="1112"/>
    <cellStyle name="Note 9" xfId="1113"/>
    <cellStyle name="Note 9 10" xfId="1114"/>
    <cellStyle name="Note 9 10 2" xfId="1115"/>
    <cellStyle name="Note 9 10 3" xfId="1116"/>
    <cellStyle name="Note 9 11" xfId="1117"/>
    <cellStyle name="Note 9 12" xfId="1118"/>
    <cellStyle name="Note 9 2" xfId="1119"/>
    <cellStyle name="Note 9 2 2" xfId="1120"/>
    <cellStyle name="Note 9 2 3" xfId="1121"/>
    <cellStyle name="Note 9 3" xfId="1122"/>
    <cellStyle name="Note 9 3 2" xfId="1123"/>
    <cellStyle name="Note 9 3 3" xfId="1124"/>
    <cellStyle name="Note 9 4" xfId="1125"/>
    <cellStyle name="Note 9 4 2" xfId="1126"/>
    <cellStyle name="Note 9 4 3" xfId="1127"/>
    <cellStyle name="Note 9 5" xfId="1128"/>
    <cellStyle name="Note 9 5 2" xfId="1129"/>
    <cellStyle name="Note 9 5 3" xfId="1130"/>
    <cellStyle name="Note 9 6" xfId="1131"/>
    <cellStyle name="Note 9 6 2" xfId="1132"/>
    <cellStyle name="Note 9 6 3" xfId="1133"/>
    <cellStyle name="Note 9 7" xfId="1134"/>
    <cellStyle name="Note 9 7 2" xfId="1135"/>
    <cellStyle name="Note 9 7 3" xfId="1136"/>
    <cellStyle name="Note 9 8" xfId="1137"/>
    <cellStyle name="Note 9 8 2" xfId="1138"/>
    <cellStyle name="Note 9 8 3" xfId="1139"/>
    <cellStyle name="Note 9 9" xfId="1140"/>
    <cellStyle name="Note 9 9 2" xfId="1141"/>
    <cellStyle name="Note 9 9 3" xfId="1142"/>
    <cellStyle name="NumberFormat 2 3" xfId="1143"/>
    <cellStyle name="Összesen" xfId="1144"/>
    <cellStyle name="Összesen 2" xfId="1145"/>
    <cellStyle name="Összesen 3" xfId="1146"/>
    <cellStyle name="Összesen 4" xfId="1147"/>
    <cellStyle name="Output 2" xfId="1148"/>
    <cellStyle name="Output 2 2" xfId="1149"/>
    <cellStyle name="Output 2 3" xfId="1150"/>
    <cellStyle name="Output 2 4" xfId="1151"/>
    <cellStyle name="Output 3" xfId="1152"/>
    <cellStyle name="Output 4" xfId="1153"/>
    <cellStyle name="Output 5" xfId="1154"/>
    <cellStyle name="Percent" xfId="5" builtinId="5"/>
    <cellStyle name="Percent 10" xfId="1155"/>
    <cellStyle name="Percent 13" xfId="1156"/>
    <cellStyle name="Percent 14" xfId="1157"/>
    <cellStyle name="Percent 2" xfId="1158"/>
    <cellStyle name="Percent 2 2" xfId="1159"/>
    <cellStyle name="Percent 2 3" xfId="1160"/>
    <cellStyle name="Percent 2 4" xfId="1161"/>
    <cellStyle name="Percent 2 5" xfId="1162"/>
    <cellStyle name="Percent 3" xfId="1163"/>
    <cellStyle name="Percent 3 2" xfId="1164"/>
    <cellStyle name="Percent 3 3" xfId="1165"/>
    <cellStyle name="Percent 3 4" xfId="1166"/>
    <cellStyle name="Percent 4" xfId="1167"/>
    <cellStyle name="Percent 4 2" xfId="1168"/>
    <cellStyle name="Percent 5" xfId="1169"/>
    <cellStyle name="Percent 6" xfId="1170"/>
    <cellStyle name="Percent 7" xfId="1171"/>
    <cellStyle name="Percent 8" xfId="1172"/>
    <cellStyle name="Percent 9" xfId="1173"/>
    <cellStyle name="PrintHierarchyHeading" xfId="1174"/>
    <cellStyle name="QIS5Area" xfId="1175"/>
    <cellStyle name="QIS5CalcCell" xfId="1176"/>
    <cellStyle name="QIS5Check" xfId="1177"/>
    <cellStyle name="QIS5Empty" xfId="1178"/>
    <cellStyle name="QIS5Fix" xfId="1179"/>
    <cellStyle name="QIS5Header" xfId="1180"/>
    <cellStyle name="QIS5InputCell" xfId="1181"/>
    <cellStyle name="QIS5Label" xfId="1182"/>
    <cellStyle name="QIS5Locked" xfId="1183"/>
    <cellStyle name="QIS5Output" xfId="1184"/>
    <cellStyle name="QIS5Param" xfId="1185"/>
    <cellStyle name="QIS5SheetHeader" xfId="1186"/>
    <cellStyle name="QIS5XLink" xfId="1187"/>
    <cellStyle name="Rossz" xfId="1188"/>
    <cellStyle name="Semleges" xfId="1189"/>
    <cellStyle name="Standaard 2" xfId="1190"/>
    <cellStyle name="Standaard_A" xfId="1191"/>
    <cellStyle name="Style 1" xfId="1192"/>
    <cellStyle name="Style 1 10" xfId="1193"/>
    <cellStyle name="Style 1 11" xfId="1194"/>
    <cellStyle name="Style 1 12" xfId="1195"/>
    <cellStyle name="Style 1 13" xfId="1196"/>
    <cellStyle name="Style 1 14" xfId="1197"/>
    <cellStyle name="Style 1 15" xfId="1198"/>
    <cellStyle name="Style 1 16" xfId="1199"/>
    <cellStyle name="Style 1 17" xfId="1200"/>
    <cellStyle name="Style 1 18" xfId="1201"/>
    <cellStyle name="Style 1 19" xfId="1202"/>
    <cellStyle name="Style 1 2" xfId="1203"/>
    <cellStyle name="Style 1 20" xfId="1204"/>
    <cellStyle name="Style 1 21" xfId="1205"/>
    <cellStyle name="Style 1 22" xfId="1206"/>
    <cellStyle name="Style 1 23" xfId="1207"/>
    <cellStyle name="Style 1 24" xfId="1208"/>
    <cellStyle name="Style 1 25" xfId="1209"/>
    <cellStyle name="Style 1 26" xfId="1210"/>
    <cellStyle name="Style 1 27" xfId="1211"/>
    <cellStyle name="Style 1 28" xfId="1212"/>
    <cellStyle name="Style 1 29" xfId="1213"/>
    <cellStyle name="Style 1 3" xfId="1214"/>
    <cellStyle name="Style 1 30" xfId="1215"/>
    <cellStyle name="Style 1 31" xfId="1216"/>
    <cellStyle name="Style 1 32" xfId="1217"/>
    <cellStyle name="Style 1 33" xfId="1218"/>
    <cellStyle name="Style 1 34" xfId="1219"/>
    <cellStyle name="Style 1 35" xfId="1220"/>
    <cellStyle name="Style 1 36" xfId="1221"/>
    <cellStyle name="Style 1 37" xfId="1222"/>
    <cellStyle name="Style 1 38" xfId="1223"/>
    <cellStyle name="Style 1 39" xfId="1224"/>
    <cellStyle name="Style 1 4" xfId="1225"/>
    <cellStyle name="Style 1 40" xfId="1226"/>
    <cellStyle name="Style 1 41" xfId="1227"/>
    <cellStyle name="Style 1 42" xfId="1228"/>
    <cellStyle name="Style 1 43" xfId="1229"/>
    <cellStyle name="Style 1 44" xfId="1230"/>
    <cellStyle name="Style 1 45" xfId="1231"/>
    <cellStyle name="Style 1 46" xfId="1232"/>
    <cellStyle name="Style 1 47" xfId="1233"/>
    <cellStyle name="Style 1 48" xfId="1234"/>
    <cellStyle name="Style 1 49" xfId="1235"/>
    <cellStyle name="Style 1 5" xfId="1236"/>
    <cellStyle name="Style 1 50" xfId="1237"/>
    <cellStyle name="Style 1 51" xfId="1238"/>
    <cellStyle name="Style 1 52" xfId="1239"/>
    <cellStyle name="Style 1 53" xfId="1240"/>
    <cellStyle name="Style 1 54" xfId="1241"/>
    <cellStyle name="Style 1 6" xfId="1242"/>
    <cellStyle name="Style 1 7" xfId="1243"/>
    <cellStyle name="Style 1 8" xfId="1244"/>
    <cellStyle name="Style 1 9" xfId="1245"/>
    <cellStyle name="Style 2" xfId="1246"/>
    <cellStyle name="Style 2 2" xfId="1247"/>
    <cellStyle name="Style 3" xfId="1248"/>
    <cellStyle name="Style 3 2" xfId="1249"/>
    <cellStyle name="Style 4" xfId="1250"/>
    <cellStyle name="Style 5" xfId="1251"/>
    <cellStyle name="Style 5 2" xfId="1252"/>
    <cellStyle name="Style 6" xfId="1253"/>
    <cellStyle name="Style 6 2" xfId="1254"/>
    <cellStyle name="Style 7" xfId="1255"/>
    <cellStyle name="Style 7 2" xfId="1256"/>
    <cellStyle name="Style 8" xfId="1257"/>
    <cellStyle name="Style 8 2" xfId="1258"/>
    <cellStyle name="Számítás" xfId="1259"/>
    <cellStyle name="Számítás 2" xfId="1260"/>
    <cellStyle name="Számítás 3" xfId="1261"/>
    <cellStyle name="Számítás 4" xfId="1262"/>
    <cellStyle name="Title 2" xfId="1263"/>
    <cellStyle name="Title 3" xfId="1264"/>
    <cellStyle name="Total 2" xfId="1265"/>
    <cellStyle name="Total 2 2" xfId="1266"/>
    <cellStyle name="Total 2 3" xfId="1267"/>
    <cellStyle name="Total 2 4" xfId="1268"/>
    <cellStyle name="Total 3" xfId="1269"/>
    <cellStyle name="Total 4" xfId="1270"/>
    <cellStyle name="Total 5" xfId="1271"/>
    <cellStyle name="Undefined" xfId="1272"/>
    <cellStyle name="Warning Text 2" xfId="1273"/>
    <cellStyle name="Warning Text 3" xfId="1274"/>
  </cellStyles>
  <dxfs count="19">
    <dxf>
      <fill>
        <patternFill>
          <bgColor rgb="FFFF0000"/>
        </patternFill>
      </fill>
    </dxf>
    <dxf>
      <numFmt numFmtId="187" formatCode="_(&quot;-&quot;_);_(&quot;-&quot;_);_(\ &quot;-&quot;_);_(@_)"/>
    </dxf>
    <dxf>
      <numFmt numFmtId="187" formatCode="_(&quot;-&quot;_);_(&quot;-&quot;_);_(\ &quot;-&quot;_);_(@_)"/>
    </dxf>
    <dxf>
      <numFmt numFmtId="187" formatCode="_(&quot;-&quot;_);_(&quot;-&quot;_);_(\ &quot;-&quot;_);_(@_)"/>
    </dxf>
    <dxf>
      <numFmt numFmtId="187" formatCode="_(&quot;-&quot;_);_(&quot;-&quot;_);_(\ &quot;-&quot;_);_(@_)"/>
    </dxf>
    <dxf>
      <numFmt numFmtId="187" formatCode="_(&quot;-&quot;_);_(&quot;-&quot;_);_(\ &quot;-&quot;_);_(@_)"/>
    </dxf>
    <dxf>
      <numFmt numFmtId="187" formatCode="_(&quot;-&quot;_);_(&quot;-&quot;_);_(\ &quot;-&quot;_);_(@_)"/>
    </dxf>
    <dxf>
      <numFmt numFmtId="187" formatCode="_(&quot;-&quot;_);_(&quot;-&quot;_);_(\ &quot;-&quot;_);_(@_)"/>
    </dxf>
    <dxf>
      <numFmt numFmtId="187" formatCode="_(&quot;-&quot;_);_(&quot;-&quot;_);_(\ &quot;-&quot;_);_(@_)"/>
    </dxf>
    <dxf>
      <numFmt numFmtId="187" formatCode="_(&quot;-&quot;_);_(&quot;-&quot;_);_(\ &quot;-&quot;_);_(@_)"/>
    </dxf>
    <dxf>
      <numFmt numFmtId="187" formatCode="_(&quot;-&quot;_);_(&quot;-&quot;_);_(\ &quot;-&quot;_);_(@_)"/>
    </dxf>
    <dxf>
      <numFmt numFmtId="187" formatCode="_(&quot;-&quot;_);_(&quot;-&quot;_);_(\ &quot;-&quot;_);_(@_)"/>
    </dxf>
    <dxf>
      <numFmt numFmtId="187" formatCode="_(&quot;-&quot;_);_(&quot;-&quot;_);_(\ &quot;-&quot;_);_(@_)"/>
    </dxf>
    <dxf>
      <numFmt numFmtId="187" formatCode="_(&quot;-&quot;_);_(&quot;-&quot;_);_(\ &quot;-&quot;_);_(@_)"/>
    </dxf>
    <dxf>
      <numFmt numFmtId="187" formatCode="_(&quot;-&quot;_);_(&quot;-&quot;_);_(\ &quot;-&quot;_);_(@_)"/>
    </dxf>
    <dxf>
      <font>
        <b/>
        <i val="0"/>
        <color theme="0"/>
      </font>
      <fill>
        <patternFill>
          <bgColor rgb="FFFF0000"/>
        </patternFill>
      </fill>
    </dxf>
    <dxf>
      <numFmt numFmtId="187" formatCode="_(&quot;-&quot;_);_(&quot;-&quot;_);_(\ &quot;-&quot;_);_(@_)"/>
    </dxf>
    <dxf>
      <numFmt numFmtId="187" formatCode="_(&quot;-&quot;_);_(&quot;-&quot;_);_(\ &quot;-&quot;_);_(@_)"/>
    </dxf>
    <dxf>
      <numFmt numFmtId="187" formatCode="_(&quot;-&quot;_);_(&quot;-&quot;_);_(\ &quot;-&quot;_);_(@_)"/>
    </dxf>
  </dxfs>
  <tableStyles count="0" defaultTableStyle="TableStyleMedium9" defaultPivotStyle="PivotStyleLight16"/>
  <colors>
    <mruColors>
      <color rgb="FF99CCFF"/>
      <color rgb="FF0000FF"/>
      <color rgb="FFEBEBEB"/>
      <color rgb="FF000000"/>
      <color rgb="FFF68B32"/>
      <color rgb="FFB8CCE4"/>
      <color rgb="FFEAF1DD"/>
      <color rgb="FFEAE7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50" Type="http://schemas.openxmlformats.org/officeDocument/2006/relationships/externalLink" Target="externalLinks/externalLink18.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9.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2.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externalLink" Target="externalLinks/externalLink16.xml"/><Relationship Id="rId8" Type="http://schemas.openxmlformats.org/officeDocument/2006/relationships/worksheet" Target="worksheets/sheet8.xml"/><Relationship Id="rId51" Type="http://schemas.openxmlformats.org/officeDocument/2006/relationships/externalLink" Target="externalLinks/externalLink19.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2013\3M%202013\Distributed%20reports\Capital%20reports\60%20RoC%20&amp;%20RoE%20calculations%20741%20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nv\MVNReporting\sapbpc\MVN%20reporting\2013.Q3\2.Model\2.2.Model\MVN%20Aggregation%20Model_2013.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CC%20ECM\Round%204v3\Database%20&amp;%20Tools\Round%204%20Calcul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0"/>
    <pageSetUpPr fitToPage="1"/>
  </sheetPr>
  <dimension ref="A2:F29"/>
  <sheetViews>
    <sheetView workbookViewId="0">
      <selection activeCell="D40" sqref="D40"/>
    </sheetView>
  </sheetViews>
  <sheetFormatPr defaultRowHeight="12.75" x14ac:dyDescent="0.2"/>
  <cols>
    <col min="2" max="2" width="4.5703125" customWidth="1"/>
    <col min="3" max="3" width="3.140625" customWidth="1"/>
    <col min="4" max="4" width="85.140625" customWidth="1"/>
    <col min="6" max="6" width="10.140625" bestFit="1" customWidth="1"/>
  </cols>
  <sheetData>
    <row r="2" spans="2:6" x14ac:dyDescent="0.2">
      <c r="F2" s="53" t="s">
        <v>30</v>
      </c>
    </row>
    <row r="3" spans="2:6" x14ac:dyDescent="0.2">
      <c r="B3" t="s">
        <v>115</v>
      </c>
      <c r="E3" t="s">
        <v>29</v>
      </c>
      <c r="F3" s="53" t="s">
        <v>31</v>
      </c>
    </row>
    <row r="5" spans="2:6" x14ac:dyDescent="0.2">
      <c r="B5">
        <v>1</v>
      </c>
      <c r="C5" t="s">
        <v>116</v>
      </c>
    </row>
    <row r="6" spans="2:6" x14ac:dyDescent="0.2">
      <c r="C6" t="s">
        <v>122</v>
      </c>
      <c r="D6" t="s">
        <v>117</v>
      </c>
    </row>
    <row r="7" spans="2:6" x14ac:dyDescent="0.2">
      <c r="C7" t="s">
        <v>120</v>
      </c>
      <c r="D7" t="s">
        <v>119</v>
      </c>
    </row>
    <row r="8" spans="2:6" x14ac:dyDescent="0.2">
      <c r="C8" t="s">
        <v>121</v>
      </c>
      <c r="D8" t="s">
        <v>118</v>
      </c>
    </row>
    <row r="9" spans="2:6" x14ac:dyDescent="0.2">
      <c r="B9">
        <v>2</v>
      </c>
      <c r="C9" t="s">
        <v>125</v>
      </c>
    </row>
    <row r="12" spans="2:6" x14ac:dyDescent="0.2">
      <c r="B12" t="s">
        <v>124</v>
      </c>
    </row>
    <row r="13" spans="2:6" x14ac:dyDescent="0.2">
      <c r="C13" t="s">
        <v>123</v>
      </c>
    </row>
    <row r="17" spans="1:3" x14ac:dyDescent="0.2">
      <c r="B17" t="s">
        <v>41</v>
      </c>
    </row>
    <row r="19" spans="1:3" x14ac:dyDescent="0.2">
      <c r="B19" t="s">
        <v>39</v>
      </c>
    </row>
    <row r="20" spans="1:3" x14ac:dyDescent="0.2">
      <c r="B20" t="s">
        <v>40</v>
      </c>
    </row>
    <row r="21" spans="1:3" x14ac:dyDescent="0.2">
      <c r="B21" t="s">
        <v>42</v>
      </c>
    </row>
    <row r="22" spans="1:3" x14ac:dyDescent="0.2">
      <c r="B22" t="s">
        <v>43</v>
      </c>
    </row>
    <row r="27" spans="1:3" x14ac:dyDescent="0.2">
      <c r="A27" s="54" t="s">
        <v>240</v>
      </c>
    </row>
    <row r="28" spans="1:3" x14ac:dyDescent="0.2">
      <c r="B28">
        <v>1</v>
      </c>
      <c r="C28" t="s">
        <v>238</v>
      </c>
    </row>
    <row r="29" spans="1:3" x14ac:dyDescent="0.2">
      <c r="C29" t="s">
        <v>239</v>
      </c>
    </row>
  </sheetData>
  <phoneticPr fontId="17" type="noConversion"/>
  <pageMargins left="0.55118110236220474" right="0.39370078740157483" top="0.98425196850393704" bottom="0.98425196850393704" header="0.51181102362204722" footer="0.51181102362204722"/>
  <pageSetup paperSize="9" scale="7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N28"/>
  <sheetViews>
    <sheetView showOutlineSymbols="0" zoomScale="85" zoomScaleNormal="85" workbookViewId="0"/>
  </sheetViews>
  <sheetFormatPr defaultColWidth="9.140625" defaultRowHeight="12" x14ac:dyDescent="0.2"/>
  <cols>
    <col min="1" max="1" width="55" style="705" customWidth="1"/>
    <col min="2" max="3" width="8.7109375" style="705" customWidth="1"/>
    <col min="4" max="4" width="5.7109375" style="705" customWidth="1"/>
    <col min="5" max="5" width="11.7109375" style="705" customWidth="1"/>
    <col min="6" max="6" width="5.7109375" style="705" customWidth="1"/>
    <col min="7" max="16384" width="9.140625" style="705"/>
  </cols>
  <sheetData>
    <row r="1" spans="1:5" ht="15" x14ac:dyDescent="0.2">
      <c r="A1" s="1638" t="s">
        <v>1162</v>
      </c>
    </row>
    <row r="2" spans="1:5" ht="12" customHeight="1" x14ac:dyDescent="0.2">
      <c r="A2" s="1639"/>
      <c r="B2" s="1640"/>
      <c r="C2" s="1641"/>
      <c r="D2" s="1641"/>
      <c r="E2" s="664"/>
    </row>
    <row r="3" spans="1:5" ht="15" x14ac:dyDescent="0.2">
      <c r="A3" s="1441" t="s">
        <v>1163</v>
      </c>
      <c r="B3" s="198"/>
      <c r="C3" s="198"/>
      <c r="D3" s="198"/>
      <c r="E3" s="956"/>
    </row>
    <row r="4" spans="1:5" x14ac:dyDescent="0.2">
      <c r="A4" s="201"/>
      <c r="B4" s="275"/>
      <c r="C4" s="275"/>
      <c r="D4" s="275"/>
      <c r="E4" s="1642" t="s">
        <v>1164</v>
      </c>
    </row>
    <row r="5" spans="1:5" x14ac:dyDescent="0.2">
      <c r="A5" s="478"/>
      <c r="B5" s="479"/>
      <c r="C5" s="479"/>
      <c r="D5" s="479"/>
      <c r="E5" s="1643">
        <v>2015</v>
      </c>
    </row>
    <row r="6" spans="1:5" x14ac:dyDescent="0.2">
      <c r="A6" s="1448" t="s">
        <v>5</v>
      </c>
      <c r="B6" s="1644"/>
      <c r="C6" s="1449"/>
      <c r="D6" s="1644"/>
      <c r="E6" s="1645"/>
    </row>
    <row r="7" spans="1:5" x14ac:dyDescent="0.2">
      <c r="A7" s="701"/>
      <c r="B7" s="1339"/>
      <c r="C7" s="1340"/>
      <c r="D7" s="1340"/>
      <c r="E7" s="1646"/>
    </row>
    <row r="8" spans="1:5" x14ac:dyDescent="0.2">
      <c r="A8" s="1457" t="s">
        <v>569</v>
      </c>
      <c r="B8" s="1339"/>
      <c r="C8" s="1340"/>
      <c r="D8" s="1340"/>
      <c r="E8" s="1646"/>
    </row>
    <row r="9" spans="1:5" x14ac:dyDescent="0.2">
      <c r="A9" s="1647" t="s">
        <v>47</v>
      </c>
      <c r="B9" s="1648"/>
      <c r="C9" s="663"/>
      <c r="D9" s="707"/>
      <c r="E9" s="1649">
        <v>197.58520167404131</v>
      </c>
    </row>
    <row r="10" spans="1:5" x14ac:dyDescent="0.2">
      <c r="A10" s="660" t="s">
        <v>174</v>
      </c>
      <c r="B10" s="1648"/>
      <c r="C10" s="663"/>
      <c r="D10" s="707"/>
      <c r="E10" s="1649">
        <v>5505.9481903111373</v>
      </c>
    </row>
    <row r="11" spans="1:5" x14ac:dyDescent="0.2">
      <c r="A11" s="660" t="s">
        <v>178</v>
      </c>
      <c r="B11" s="1648"/>
      <c r="C11" s="663"/>
      <c r="D11" s="707"/>
      <c r="E11" s="1649">
        <v>1458.930168698819</v>
      </c>
    </row>
    <row r="12" spans="1:5" x14ac:dyDescent="0.2">
      <c r="A12" s="1647" t="s">
        <v>49</v>
      </c>
      <c r="B12" s="1648"/>
      <c r="C12" s="663"/>
      <c r="D12" s="707"/>
      <c r="E12" s="1649">
        <v>989.31745345241802</v>
      </c>
    </row>
    <row r="13" spans="1:5" x14ac:dyDescent="0.2">
      <c r="A13" s="1647" t="s">
        <v>859</v>
      </c>
      <c r="B13" s="1648"/>
      <c r="C13" s="663"/>
      <c r="D13" s="707"/>
      <c r="E13" s="1649">
        <v>832.08415916251192</v>
      </c>
    </row>
    <row r="14" spans="1:5" x14ac:dyDescent="0.2">
      <c r="A14" s="660" t="s">
        <v>191</v>
      </c>
      <c r="B14" s="1648"/>
      <c r="C14" s="707"/>
      <c r="D14" s="707"/>
      <c r="E14" s="1649">
        <v>269.94034594904235</v>
      </c>
    </row>
    <row r="15" spans="1:5" x14ac:dyDescent="0.2">
      <c r="A15" s="1650" t="s">
        <v>221</v>
      </c>
      <c r="B15" s="1651"/>
      <c r="C15" s="1652"/>
      <c r="D15" s="714"/>
      <c r="E15" s="1344">
        <v>39.656184843029415</v>
      </c>
    </row>
    <row r="16" spans="1:5" x14ac:dyDescent="0.2">
      <c r="A16" s="711" t="s">
        <v>177</v>
      </c>
      <c r="B16" s="1640"/>
      <c r="C16" s="717"/>
      <c r="D16" s="717"/>
      <c r="E16" s="1653">
        <v>9293.4617040909998</v>
      </c>
    </row>
    <row r="17" spans="1:14" x14ac:dyDescent="0.2">
      <c r="A17" s="711"/>
      <c r="B17" s="1641"/>
      <c r="C17" s="1654"/>
      <c r="D17" s="1655"/>
      <c r="E17" s="1656"/>
    </row>
    <row r="18" spans="1:14" x14ac:dyDescent="0.2">
      <c r="A18" s="711"/>
      <c r="B18" s="1657"/>
      <c r="C18" s="717"/>
      <c r="D18" s="717"/>
      <c r="E18" s="1658"/>
    </row>
    <row r="19" spans="1:14" x14ac:dyDescent="0.2">
      <c r="A19" s="1647" t="s">
        <v>50</v>
      </c>
      <c r="B19" s="1659"/>
      <c r="C19" s="663"/>
      <c r="D19" s="707"/>
      <c r="E19" s="1660">
        <v>5007.8108508793994</v>
      </c>
    </row>
    <row r="20" spans="1:14" x14ac:dyDescent="0.2">
      <c r="A20" s="1647" t="s">
        <v>186</v>
      </c>
      <c r="B20" s="1648"/>
      <c r="C20" s="663"/>
      <c r="D20" s="707"/>
      <c r="E20" s="1649">
        <v>1340.6573367108365</v>
      </c>
    </row>
    <row r="21" spans="1:14" x14ac:dyDescent="0.2">
      <c r="A21" s="1647" t="s">
        <v>51</v>
      </c>
      <c r="B21" s="1648"/>
      <c r="C21" s="663"/>
      <c r="D21" s="707"/>
      <c r="E21" s="1649">
        <v>55.65780328846234</v>
      </c>
    </row>
    <row r="22" spans="1:14" x14ac:dyDescent="0.2">
      <c r="A22" s="1647" t="s">
        <v>187</v>
      </c>
      <c r="B22" s="1648"/>
      <c r="C22" s="663"/>
      <c r="D22" s="707"/>
      <c r="E22" s="1649">
        <v>118.27283198798247</v>
      </c>
    </row>
    <row r="23" spans="1:14" x14ac:dyDescent="0.2">
      <c r="A23" s="1647" t="s">
        <v>48</v>
      </c>
      <c r="B23" s="1648"/>
      <c r="C23" s="663"/>
      <c r="D23" s="707"/>
      <c r="E23" s="1649">
        <v>33.394681973077404</v>
      </c>
    </row>
    <row r="24" spans="1:14" x14ac:dyDescent="0.2">
      <c r="A24" s="1650" t="s">
        <v>188</v>
      </c>
      <c r="B24" s="1651"/>
      <c r="C24" s="1652"/>
      <c r="D24" s="714"/>
      <c r="E24" s="1344">
        <v>1056.106817398573</v>
      </c>
    </row>
    <row r="25" spans="1:14" x14ac:dyDescent="0.2">
      <c r="A25" s="1661" t="s">
        <v>53</v>
      </c>
      <c r="B25" s="1662"/>
      <c r="C25" s="1663"/>
      <c r="D25" s="1664"/>
      <c r="E25" s="1378">
        <v>7611.9003222383308</v>
      </c>
    </row>
    <row r="28" spans="1:14" x14ac:dyDescent="0.2">
      <c r="N28" s="196"/>
    </row>
  </sheetData>
  <sheetProtection password="CE88" sheet="1" objects="1" scenarios="1"/>
  <pageMargins left="0.70866141732283472" right="0.70866141732283472" top="0.74803149606299213" bottom="0.74803149606299213" header="0.31496062992125984" footer="0.31496062992125984"/>
  <pageSetup paperSize="9" scale="5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outlinePr showOutlineSymbols="0"/>
    <pageSetUpPr fitToPage="1"/>
  </sheetPr>
  <dimension ref="A1:BF199"/>
  <sheetViews>
    <sheetView showGridLines="0" showOutlineSymbols="0" zoomScale="80" zoomScaleNormal="80" workbookViewId="0">
      <pane ySplit="2" topLeftCell="A3" activePane="bottomLeft" state="frozen"/>
      <selection activeCell="A12" sqref="A12:C12"/>
      <selection pane="bottomLeft" activeCell="A3" sqref="A3"/>
    </sheetView>
  </sheetViews>
  <sheetFormatPr defaultColWidth="9.140625" defaultRowHeight="11.25" outlineLevelRow="2" outlineLevelCol="2" x14ac:dyDescent="0.15"/>
  <cols>
    <col min="1" max="1" width="54.42578125" style="193" customWidth="1"/>
    <col min="2" max="2" width="12.28515625" style="193" customWidth="1"/>
    <col min="3" max="3" width="10" style="193" customWidth="1"/>
    <col min="4" max="4" width="11.28515625" style="193" customWidth="1"/>
    <col min="5" max="5" width="15.5703125" style="193" customWidth="1"/>
    <col min="6" max="6" width="9.7109375" style="193" customWidth="1"/>
    <col min="7" max="7" width="11.42578125" style="193" customWidth="1"/>
    <col min="8" max="8" width="11" style="193" customWidth="1"/>
    <col min="9" max="9" width="10.42578125" style="193" customWidth="1"/>
    <col min="10" max="10" width="10.28515625" style="193" customWidth="1"/>
    <col min="11" max="11" width="8.85546875" style="447" hidden="1" customWidth="1" outlineLevel="1"/>
    <col min="12" max="12" width="2.85546875" style="193" hidden="1" customWidth="1" outlineLevel="1"/>
    <col min="13" max="13" width="27.85546875" style="270" hidden="1" customWidth="1" outlineLevel="1"/>
    <col min="14" max="17" width="9.140625" style="193" hidden="1" customWidth="1" outlineLevel="1"/>
    <col min="18" max="18" width="19" style="193" hidden="1" customWidth="1" outlineLevel="2"/>
    <col min="19" max="19" width="9.140625" style="193" hidden="1" customWidth="1" outlineLevel="2"/>
    <col min="20" max="20" width="9.140625" style="193" hidden="1" customWidth="1" outlineLevel="1"/>
    <col min="21" max="22" width="9.140625" style="193" hidden="1" customWidth="1" outlineLevel="2"/>
    <col min="23" max="23" width="9.140625" style="193" hidden="1" customWidth="1" outlineLevel="1"/>
    <col min="24" max="30" width="9.140625" style="193" hidden="1" customWidth="1" outlineLevel="2"/>
    <col min="31" max="32" width="9.140625" style="193" hidden="1" customWidth="1" outlineLevel="1"/>
    <col min="33" max="36" width="9.140625" style="193" hidden="1" customWidth="1" outlineLevel="2"/>
    <col min="37" max="37" width="9.140625" style="193" hidden="1" customWidth="1" outlineLevel="1"/>
    <col min="38" max="38" width="11.140625" style="193" hidden="1" customWidth="1" outlineLevel="1"/>
    <col min="39" max="39" width="9.140625" style="193" hidden="1" customWidth="1" outlineLevel="1"/>
    <col min="40" max="43" width="9.140625" style="193" hidden="1" customWidth="1" outlineLevel="2"/>
    <col min="44" max="47" width="9.140625" style="193" hidden="1" customWidth="1" outlineLevel="1"/>
    <col min="48" max="48" width="9.140625" style="193" collapsed="1"/>
    <col min="49" max="16384" width="9.140625" style="193"/>
  </cols>
  <sheetData>
    <row r="1" spans="1:47" ht="15.75" customHeight="1" x14ac:dyDescent="0.25">
      <c r="A1" s="1441" t="s">
        <v>399</v>
      </c>
      <c r="B1" s="199"/>
      <c r="C1" s="199"/>
      <c r="D1" s="199"/>
      <c r="E1" s="199"/>
      <c r="F1" s="199"/>
      <c r="G1" s="199"/>
      <c r="H1" s="199"/>
      <c r="I1" s="199"/>
      <c r="J1" s="200"/>
      <c r="O1" s="193" t="s">
        <v>788</v>
      </c>
      <c r="P1" s="1034" t="s">
        <v>783</v>
      </c>
      <c r="Q1" s="1035"/>
      <c r="R1" s="1035"/>
      <c r="S1" s="1035"/>
      <c r="T1" s="1035"/>
      <c r="U1" s="1035"/>
      <c r="V1" s="1035"/>
      <c r="W1" s="1035"/>
      <c r="X1" s="1035"/>
      <c r="Y1" s="1035"/>
      <c r="Z1" s="1035"/>
      <c r="AA1" s="1035"/>
      <c r="AB1" s="1035"/>
      <c r="AC1" s="1035"/>
      <c r="AD1" s="1035"/>
      <c r="AE1" s="1035"/>
      <c r="AF1" s="1035"/>
      <c r="AG1" s="1035"/>
      <c r="AH1" s="1035"/>
      <c r="AI1" s="1035"/>
      <c r="AJ1" s="1035"/>
      <c r="AK1" s="1035"/>
      <c r="AL1" s="1035"/>
      <c r="AM1" s="1035"/>
      <c r="AN1" s="1035"/>
      <c r="AO1" s="1035"/>
      <c r="AP1" s="1035"/>
      <c r="AQ1" s="1035"/>
      <c r="AR1" s="1035"/>
      <c r="AS1" s="1035"/>
      <c r="AT1" s="1035"/>
      <c r="AU1" s="1036"/>
    </row>
    <row r="2" spans="1:47" s="451" customFormat="1" ht="60.75" customHeight="1" x14ac:dyDescent="0.25">
      <c r="A2" s="689" t="s">
        <v>5</v>
      </c>
      <c r="B2" s="448" t="s">
        <v>409</v>
      </c>
      <c r="C2" s="448" t="s">
        <v>134</v>
      </c>
      <c r="D2" s="448" t="s">
        <v>231</v>
      </c>
      <c r="E2" s="448" t="s">
        <v>567</v>
      </c>
      <c r="F2" s="448" t="s">
        <v>135</v>
      </c>
      <c r="G2" s="448" t="s">
        <v>222</v>
      </c>
      <c r="H2" s="448" t="s">
        <v>410</v>
      </c>
      <c r="I2" s="448" t="s">
        <v>330</v>
      </c>
      <c r="J2" s="449" t="s">
        <v>172</v>
      </c>
      <c r="K2" s="450" t="s">
        <v>411</v>
      </c>
      <c r="M2" s="452"/>
      <c r="O2" s="451" t="s">
        <v>1061</v>
      </c>
      <c r="P2" s="1037" t="s">
        <v>948</v>
      </c>
      <c r="Q2" s="1038"/>
      <c r="R2" s="1038"/>
      <c r="S2" s="1038"/>
      <c r="T2" s="1038"/>
      <c r="U2" s="1038"/>
      <c r="V2" s="1038"/>
      <c r="W2" s="1038"/>
      <c r="X2" s="1038"/>
      <c r="Y2" s="1038"/>
      <c r="Z2" s="1038"/>
      <c r="AA2" s="1038"/>
      <c r="AB2" s="1038"/>
      <c r="AC2" s="1038"/>
      <c r="AD2" s="1038"/>
      <c r="AE2" s="1038"/>
      <c r="AF2" s="1038"/>
      <c r="AG2" s="1038"/>
      <c r="AH2" s="1038"/>
      <c r="AI2" s="1038"/>
      <c r="AJ2" s="1038"/>
      <c r="AK2" s="1038"/>
      <c r="AL2" s="1038"/>
      <c r="AM2" s="1038"/>
      <c r="AN2" s="1038"/>
      <c r="AO2" s="1038"/>
      <c r="AP2" s="1038"/>
      <c r="AQ2" s="1038"/>
      <c r="AR2" s="1038"/>
      <c r="AS2" s="1038"/>
      <c r="AT2" s="1038"/>
      <c r="AU2" s="1039"/>
    </row>
    <row r="3" spans="1:47" ht="12" customHeight="1" x14ac:dyDescent="0.2">
      <c r="A3" s="453"/>
      <c r="B3" s="206"/>
      <c r="C3" s="206"/>
      <c r="D3" s="206"/>
      <c r="E3" s="206"/>
      <c r="F3" s="206"/>
      <c r="G3" s="207"/>
      <c r="H3" s="206"/>
      <c r="I3" s="207"/>
      <c r="J3" s="207"/>
      <c r="K3" s="454" t="s">
        <v>62</v>
      </c>
      <c r="P3" s="1040" t="s">
        <v>637</v>
      </c>
      <c r="Q3" s="1038"/>
      <c r="R3" s="1038"/>
      <c r="S3" s="1038"/>
      <c r="T3" s="1038"/>
      <c r="U3" s="1038"/>
      <c r="V3" s="1038"/>
      <c r="W3" s="1038"/>
      <c r="X3" s="1038"/>
      <c r="Y3" s="1038"/>
      <c r="Z3" s="1038"/>
      <c r="AA3" s="1038"/>
      <c r="AB3" s="1038"/>
      <c r="AC3" s="1038"/>
      <c r="AD3" s="1038"/>
      <c r="AE3" s="1038"/>
      <c r="AF3" s="1038"/>
      <c r="AG3" s="1038"/>
      <c r="AH3" s="1038"/>
      <c r="AI3" s="1038"/>
      <c r="AJ3" s="1038"/>
      <c r="AK3" s="1038"/>
      <c r="AL3" s="1038"/>
      <c r="AM3" s="1038"/>
      <c r="AN3" s="1038"/>
      <c r="AO3" s="1038"/>
      <c r="AP3" s="1038"/>
      <c r="AQ3" s="1038"/>
      <c r="AR3" s="1038"/>
      <c r="AS3" s="1041"/>
      <c r="AT3" s="1038"/>
      <c r="AU3" s="1039"/>
    </row>
    <row r="4" spans="1:47" ht="12" customHeight="1" x14ac:dyDescent="0.2">
      <c r="A4" s="236" t="s">
        <v>1085</v>
      </c>
      <c r="B4" s="204"/>
      <c r="C4" s="204"/>
      <c r="D4" s="204"/>
      <c r="E4" s="204"/>
      <c r="F4" s="204"/>
      <c r="G4" s="455"/>
      <c r="H4" s="204"/>
      <c r="I4" s="455"/>
      <c r="J4" s="205"/>
      <c r="P4" s="1040"/>
      <c r="Q4" s="1042" t="s">
        <v>755</v>
      </c>
      <c r="R4" s="1042" t="s">
        <v>91</v>
      </c>
      <c r="S4" s="1042" t="s">
        <v>92</v>
      </c>
      <c r="T4" s="1042" t="s">
        <v>396</v>
      </c>
      <c r="U4" s="1042" t="s">
        <v>133</v>
      </c>
      <c r="V4" s="1042" t="s">
        <v>134</v>
      </c>
      <c r="W4" s="1042" t="s">
        <v>134</v>
      </c>
      <c r="X4" s="1042" t="s">
        <v>756</v>
      </c>
      <c r="Y4" s="1042" t="s">
        <v>757</v>
      </c>
      <c r="Z4" s="1042" t="s">
        <v>758</v>
      </c>
      <c r="AA4" s="1042" t="s">
        <v>759</v>
      </c>
      <c r="AB4" s="1042" t="s">
        <v>760</v>
      </c>
      <c r="AC4" s="1042" t="s">
        <v>761</v>
      </c>
      <c r="AD4" s="1042" t="s">
        <v>762</v>
      </c>
      <c r="AE4" s="1042" t="s">
        <v>231</v>
      </c>
      <c r="AF4" s="1042" t="s">
        <v>567</v>
      </c>
      <c r="AG4" s="1042" t="s">
        <v>763</v>
      </c>
      <c r="AH4" s="1042" t="s">
        <v>764</v>
      </c>
      <c r="AI4" s="1042" t="s">
        <v>892</v>
      </c>
      <c r="AJ4" s="1042" t="s">
        <v>893</v>
      </c>
      <c r="AK4" s="1042" t="s">
        <v>135</v>
      </c>
      <c r="AL4" s="1043" t="s">
        <v>210</v>
      </c>
      <c r="AM4" s="1042" t="s">
        <v>32</v>
      </c>
      <c r="AN4" s="1042" t="s">
        <v>765</v>
      </c>
      <c r="AO4" s="1042" t="s">
        <v>766</v>
      </c>
      <c r="AP4" s="1042" t="s">
        <v>509</v>
      </c>
      <c r="AQ4" s="1042" t="s">
        <v>767</v>
      </c>
      <c r="AR4" s="1042" t="s">
        <v>222</v>
      </c>
      <c r="AS4" s="1043" t="s">
        <v>784</v>
      </c>
      <c r="AT4" s="1042" t="s">
        <v>768</v>
      </c>
      <c r="AU4" s="1044" t="s">
        <v>172</v>
      </c>
    </row>
    <row r="5" spans="1:47" ht="12" customHeight="1" x14ac:dyDescent="0.2">
      <c r="A5" s="203"/>
      <c r="B5" s="204"/>
      <c r="C5" s="204"/>
      <c r="D5" s="204"/>
      <c r="E5" s="204"/>
      <c r="F5" s="204"/>
      <c r="G5" s="455"/>
      <c r="H5" s="204"/>
      <c r="I5" s="455"/>
      <c r="J5" s="205"/>
      <c r="P5" s="1040"/>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41"/>
      <c r="AT5" s="1038"/>
      <c r="AU5" s="1039"/>
    </row>
    <row r="6" spans="1:47" ht="12" customHeight="1" x14ac:dyDescent="0.2">
      <c r="A6" s="158" t="s">
        <v>136</v>
      </c>
      <c r="B6" s="163">
        <v>8596.9275859999998</v>
      </c>
      <c r="C6" s="163">
        <v>9076.4242343825081</v>
      </c>
      <c r="D6" s="163">
        <v>8308.1093532431823</v>
      </c>
      <c r="E6" s="163">
        <v>-1611.119414474</v>
      </c>
      <c r="F6" s="163">
        <v>-77.17837864998242</v>
      </c>
      <c r="G6" s="263">
        <v>3826.8948909999999</v>
      </c>
      <c r="H6" s="163">
        <v>28120.058271501708</v>
      </c>
      <c r="I6" s="263">
        <v>8.9055531096999996</v>
      </c>
      <c r="J6" s="164">
        <v>28128.963824611408</v>
      </c>
      <c r="K6" s="456">
        <v>0</v>
      </c>
      <c r="L6" s="457"/>
      <c r="M6" s="458"/>
      <c r="P6" s="1040"/>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9"/>
    </row>
    <row r="7" spans="1:47" ht="8.1" customHeight="1" x14ac:dyDescent="0.2">
      <c r="A7" s="158"/>
      <c r="B7" s="163"/>
      <c r="C7" s="163"/>
      <c r="D7" s="163"/>
      <c r="E7" s="163"/>
      <c r="F7" s="163"/>
      <c r="G7" s="263"/>
      <c r="H7" s="163"/>
      <c r="I7" s="263"/>
      <c r="J7" s="164"/>
      <c r="K7" s="456"/>
      <c r="L7" s="457"/>
      <c r="M7" s="458"/>
      <c r="P7" s="1040" t="s">
        <v>769</v>
      </c>
      <c r="Q7" s="1038"/>
      <c r="R7" s="1259">
        <v>327.250089</v>
      </c>
      <c r="S7" s="1259">
        <v>8269.6774970000006</v>
      </c>
      <c r="T7" s="1260">
        <v>8596.9275859999998</v>
      </c>
      <c r="U7" s="1259">
        <v>-318.96419037125202</v>
      </c>
      <c r="V7" s="1261">
        <v>9395.3884247537608</v>
      </c>
      <c r="W7" s="1260">
        <v>9076.4242343825081</v>
      </c>
      <c r="X7" s="1259">
        <v>41.861056045399998</v>
      </c>
      <c r="Y7" s="1259">
        <v>1.1684271086822</v>
      </c>
      <c r="Z7" s="1259">
        <v>125.6780692518</v>
      </c>
      <c r="AA7" s="1259">
        <v>6549.0574432514004</v>
      </c>
      <c r="AB7" s="1259">
        <v>66.260535427899995</v>
      </c>
      <c r="AC7" s="1259">
        <v>187.32322384490001</v>
      </c>
      <c r="AD7" s="1259">
        <v>1336.7605983131</v>
      </c>
      <c r="AE7" s="1260">
        <v>8308.1093532431823</v>
      </c>
      <c r="AF7" s="1260">
        <v>-1611.119414474</v>
      </c>
      <c r="AG7" s="1259">
        <v>277.15171028649104</v>
      </c>
      <c r="AH7" s="1259">
        <v>-381.82520135659996</v>
      </c>
      <c r="AI7" s="1259">
        <v>12.276503777626401</v>
      </c>
      <c r="AJ7" s="1259">
        <v>15.218608642500099</v>
      </c>
      <c r="AK7" s="1260">
        <v>-77.17837864998242</v>
      </c>
      <c r="AL7" s="1260">
        <v>24293.163380501708</v>
      </c>
      <c r="AM7" s="1260">
        <v>0</v>
      </c>
      <c r="AN7" s="1259">
        <v>3007.940032</v>
      </c>
      <c r="AO7" s="1259">
        <v>453.780216</v>
      </c>
      <c r="AP7" s="1259">
        <v>94.423351999999994</v>
      </c>
      <c r="AQ7" s="1259">
        <v>270.75129100000004</v>
      </c>
      <c r="AR7" s="1260">
        <v>3826.8948909999999</v>
      </c>
      <c r="AS7" s="1260">
        <v>28120.058271501708</v>
      </c>
      <c r="AT7" s="1260">
        <v>8.9055531096999996</v>
      </c>
      <c r="AU7" s="1260">
        <v>28128.963824611408</v>
      </c>
    </row>
    <row r="8" spans="1:47" ht="12" customHeight="1" x14ac:dyDescent="0.2">
      <c r="A8" s="158" t="s">
        <v>488</v>
      </c>
      <c r="B8" s="163">
        <v>0</v>
      </c>
      <c r="C8" s="163">
        <v>618.60585109140004</v>
      </c>
      <c r="D8" s="163">
        <v>0</v>
      </c>
      <c r="E8" s="163">
        <v>0</v>
      </c>
      <c r="F8" s="163">
        <v>0</v>
      </c>
      <c r="G8" s="263">
        <v>0</v>
      </c>
      <c r="H8" s="163">
        <v>618.60585109140004</v>
      </c>
      <c r="I8" s="263">
        <v>0.86687585590000005</v>
      </c>
      <c r="J8" s="164">
        <v>619.47272694730009</v>
      </c>
      <c r="K8" s="456">
        <v>0</v>
      </c>
      <c r="L8" s="457"/>
      <c r="M8" s="459">
        <v>0</v>
      </c>
      <c r="P8" s="1040"/>
      <c r="Q8" s="1038"/>
      <c r="R8" s="1259"/>
      <c r="S8" s="1259"/>
      <c r="T8" s="1260"/>
      <c r="U8" s="1259"/>
      <c r="V8" s="1259"/>
      <c r="W8" s="1260"/>
      <c r="X8" s="1259"/>
      <c r="Y8" s="1259"/>
      <c r="Z8" s="1259"/>
      <c r="AA8" s="1259"/>
      <c r="AB8" s="1259"/>
      <c r="AC8" s="1259"/>
      <c r="AD8" s="1259"/>
      <c r="AE8" s="1260"/>
      <c r="AF8" s="1260"/>
      <c r="AG8" s="1259"/>
      <c r="AH8" s="1259"/>
      <c r="AI8" s="1259"/>
      <c r="AJ8" s="1259"/>
      <c r="AK8" s="1260"/>
      <c r="AL8" s="1260"/>
      <c r="AM8" s="1260"/>
      <c r="AN8" s="1259"/>
      <c r="AO8" s="1259"/>
      <c r="AP8" s="1259"/>
      <c r="AQ8" s="1259"/>
      <c r="AR8" s="1260"/>
      <c r="AS8" s="1260"/>
      <c r="AT8" s="1260"/>
      <c r="AU8" s="1260"/>
    </row>
    <row r="9" spans="1:47" ht="8.1" customHeight="1" x14ac:dyDescent="0.2">
      <c r="A9" s="158"/>
      <c r="B9" s="163"/>
      <c r="C9" s="163"/>
      <c r="D9" s="163"/>
      <c r="E9" s="163"/>
      <c r="F9" s="163"/>
      <c r="G9" s="263"/>
      <c r="H9" s="163"/>
      <c r="I9" s="263"/>
      <c r="J9" s="164"/>
      <c r="K9" s="456"/>
      <c r="L9" s="457"/>
      <c r="M9" s="458"/>
      <c r="P9" s="1040" t="s">
        <v>894</v>
      </c>
      <c r="Q9" s="1038"/>
      <c r="R9" s="1261">
        <v>0</v>
      </c>
      <c r="S9" s="1261">
        <v>0</v>
      </c>
      <c r="T9" s="1260">
        <v>0</v>
      </c>
      <c r="U9" s="1261">
        <v>0</v>
      </c>
      <c r="V9" s="1262">
        <v>0.1068711691</v>
      </c>
      <c r="W9" s="1260">
        <v>0.1068711691</v>
      </c>
      <c r="X9" s="1261">
        <v>0</v>
      </c>
      <c r="Y9" s="1261">
        <v>0</v>
      </c>
      <c r="Z9" s="1261">
        <v>0</v>
      </c>
      <c r="AA9" s="1261">
        <v>0</v>
      </c>
      <c r="AB9" s="1261">
        <v>0</v>
      </c>
      <c r="AC9" s="1261">
        <v>0</v>
      </c>
      <c r="AD9" s="1261">
        <v>0</v>
      </c>
      <c r="AE9" s="1263">
        <v>0</v>
      </c>
      <c r="AF9" s="1260">
        <v>0</v>
      </c>
      <c r="AG9" s="1261">
        <v>-2.2853119999990701E-4</v>
      </c>
      <c r="AH9" s="1261">
        <v>0</v>
      </c>
      <c r="AI9" s="1262">
        <v>0</v>
      </c>
      <c r="AJ9" s="1262">
        <v>0</v>
      </c>
      <c r="AK9" s="1263">
        <v>-2.2853119999990701E-4</v>
      </c>
      <c r="AL9" s="1263">
        <v>0.10664263790000009</v>
      </c>
      <c r="AM9" s="1260">
        <v>0</v>
      </c>
      <c r="AN9" s="1261">
        <v>0</v>
      </c>
      <c r="AO9" s="1261">
        <v>0</v>
      </c>
      <c r="AP9" s="1261">
        <v>0</v>
      </c>
      <c r="AQ9" s="1261">
        <v>0</v>
      </c>
      <c r="AR9" s="1263">
        <v>0</v>
      </c>
      <c r="AS9" s="1263">
        <v>0.10664263790000009</v>
      </c>
      <c r="AT9" s="1263">
        <v>0</v>
      </c>
      <c r="AU9" s="1263">
        <v>0.10664263790000009</v>
      </c>
    </row>
    <row r="10" spans="1:47" ht="12" customHeight="1" x14ac:dyDescent="0.25">
      <c r="A10" s="460" t="s">
        <v>33</v>
      </c>
      <c r="B10" s="163"/>
      <c r="C10" s="163"/>
      <c r="D10" s="163"/>
      <c r="E10" s="163"/>
      <c r="F10" s="163"/>
      <c r="G10" s="263"/>
      <c r="H10" s="163"/>
      <c r="I10" s="263"/>
      <c r="J10" s="164"/>
      <c r="K10" s="456"/>
      <c r="L10" s="457"/>
      <c r="M10" s="458">
        <v>4.930002011178658E-4</v>
      </c>
      <c r="P10" s="1046"/>
      <c r="Q10" s="1038"/>
      <c r="R10" s="1259"/>
      <c r="S10" s="1259"/>
      <c r="T10" s="1260"/>
      <c r="U10" s="1259"/>
      <c r="V10" s="1259"/>
      <c r="W10" s="1260"/>
      <c r="X10" s="1259"/>
      <c r="Y10" s="1259"/>
      <c r="Z10" s="1259"/>
      <c r="AA10" s="1259"/>
      <c r="AB10" s="1259"/>
      <c r="AC10" s="1259"/>
      <c r="AD10" s="1259"/>
      <c r="AE10" s="1260"/>
      <c r="AF10" s="1260"/>
      <c r="AG10" s="1259"/>
      <c r="AH10" s="1259"/>
      <c r="AI10" s="1259"/>
      <c r="AJ10" s="1259"/>
      <c r="AK10" s="1260"/>
      <c r="AL10" s="1260"/>
      <c r="AM10" s="1260"/>
      <c r="AN10" s="1259"/>
      <c r="AO10" s="1259"/>
      <c r="AP10" s="1259"/>
      <c r="AQ10" s="1259"/>
      <c r="AR10" s="1260"/>
      <c r="AS10" s="1260"/>
      <c r="AT10" s="1260"/>
      <c r="AU10" s="1260"/>
    </row>
    <row r="11" spans="1:47" ht="12" customHeight="1" x14ac:dyDescent="0.2">
      <c r="A11" s="700" t="s">
        <v>562</v>
      </c>
      <c r="B11" s="163"/>
      <c r="C11" s="163"/>
      <c r="D11" s="163"/>
      <c r="E11" s="163"/>
      <c r="F11" s="163"/>
      <c r="G11" s="662"/>
      <c r="H11" s="163"/>
      <c r="I11" s="662"/>
      <c r="J11" s="662"/>
      <c r="K11" s="456"/>
      <c r="L11" s="457"/>
      <c r="M11" s="458"/>
      <c r="P11" s="1040" t="s">
        <v>770</v>
      </c>
      <c r="Q11" s="1038"/>
      <c r="R11" s="1259"/>
      <c r="S11" s="1259"/>
      <c r="T11" s="1260">
        <v>0</v>
      </c>
      <c r="U11" s="1259"/>
      <c r="V11" s="1259">
        <v>618.60585109140004</v>
      </c>
      <c r="W11" s="1260">
        <v>618.60585109140004</v>
      </c>
      <c r="X11" s="1259"/>
      <c r="Y11" s="1259"/>
      <c r="Z11" s="1259"/>
      <c r="AA11" s="1259"/>
      <c r="AB11" s="1259"/>
      <c r="AC11" s="1259"/>
      <c r="AD11" s="1259"/>
      <c r="AE11" s="1260"/>
      <c r="AF11" s="1260"/>
      <c r="AG11" s="1259"/>
      <c r="AH11" s="1259"/>
      <c r="AI11" s="1259"/>
      <c r="AJ11" s="1259"/>
      <c r="AK11" s="1260">
        <v>0</v>
      </c>
      <c r="AL11" s="1260">
        <v>618.60585109140004</v>
      </c>
      <c r="AM11" s="1260"/>
      <c r="AN11" s="1259"/>
      <c r="AO11" s="1259"/>
      <c r="AP11" s="1259"/>
      <c r="AQ11" s="1259"/>
      <c r="AR11" s="1260">
        <v>0</v>
      </c>
      <c r="AS11" s="1260">
        <v>618.60585109140004</v>
      </c>
      <c r="AT11" s="1260">
        <v>0.86687585590000005</v>
      </c>
      <c r="AU11" s="1260">
        <v>619.47272694730009</v>
      </c>
    </row>
    <row r="12" spans="1:47" ht="12" customHeight="1" x14ac:dyDescent="0.25">
      <c r="A12" s="159" t="s">
        <v>568</v>
      </c>
      <c r="B12" s="163"/>
      <c r="C12" s="163"/>
      <c r="D12" s="163"/>
      <c r="E12" s="163"/>
      <c r="F12" s="163"/>
      <c r="G12" s="662"/>
      <c r="H12" s="163"/>
      <c r="I12" s="662"/>
      <c r="J12" s="662"/>
      <c r="K12" s="456"/>
      <c r="L12" s="457"/>
      <c r="M12" s="458"/>
      <c r="P12" s="1046"/>
      <c r="Q12" s="1038"/>
      <c r="R12" s="1259"/>
      <c r="S12" s="1259"/>
      <c r="T12" s="1260"/>
      <c r="U12" s="1259"/>
      <c r="V12" s="1259"/>
      <c r="W12" s="1260"/>
      <c r="X12" s="1259"/>
      <c r="Y12" s="1259"/>
      <c r="Z12" s="1259"/>
      <c r="AA12" s="1259"/>
      <c r="AB12" s="1259"/>
      <c r="AC12" s="1259"/>
      <c r="AD12" s="1259"/>
      <c r="AE12" s="1260"/>
      <c r="AF12" s="1260"/>
      <c r="AG12" s="1259"/>
      <c r="AH12" s="1259"/>
      <c r="AI12" s="1259"/>
      <c r="AJ12" s="1259"/>
      <c r="AK12" s="1260"/>
      <c r="AL12" s="1260"/>
      <c r="AM12" s="1260"/>
      <c r="AN12" s="1259"/>
      <c r="AO12" s="1259"/>
      <c r="AP12" s="1259"/>
      <c r="AQ12" s="1259"/>
      <c r="AR12" s="1260"/>
      <c r="AS12" s="1260"/>
      <c r="AT12" s="1260"/>
      <c r="AU12" s="1260"/>
    </row>
    <row r="13" spans="1:47" ht="12" customHeight="1" x14ac:dyDescent="0.2">
      <c r="A13" s="461" t="s">
        <v>254</v>
      </c>
      <c r="B13" s="163">
        <v>0</v>
      </c>
      <c r="C13" s="163">
        <v>0</v>
      </c>
      <c r="D13" s="163">
        <v>12.684331754800002</v>
      </c>
      <c r="E13" s="163">
        <v>0</v>
      </c>
      <c r="F13" s="163">
        <v>0</v>
      </c>
      <c r="G13" s="662">
        <v>0</v>
      </c>
      <c r="H13" s="163">
        <v>12.684331754800002</v>
      </c>
      <c r="I13" s="662">
        <v>0</v>
      </c>
      <c r="J13" s="164">
        <v>12.684331754800002</v>
      </c>
      <c r="K13" s="456">
        <v>0</v>
      </c>
      <c r="L13" s="457"/>
      <c r="M13" s="458"/>
      <c r="P13" s="1047" t="s">
        <v>33</v>
      </c>
      <c r="Q13" s="1038"/>
      <c r="R13" s="1259"/>
      <c r="S13" s="1259"/>
      <c r="T13" s="1260"/>
      <c r="U13" s="1259"/>
      <c r="V13" s="1259"/>
      <c r="W13" s="1260"/>
      <c r="X13" s="1259"/>
      <c r="Y13" s="1259"/>
      <c r="Z13" s="1259"/>
      <c r="AA13" s="1259"/>
      <c r="AB13" s="1259"/>
      <c r="AC13" s="1259"/>
      <c r="AD13" s="1259"/>
      <c r="AE13" s="1260"/>
      <c r="AF13" s="1260"/>
      <c r="AG13" s="1259"/>
      <c r="AH13" s="1259"/>
      <c r="AI13" s="1259"/>
      <c r="AJ13" s="1259"/>
      <c r="AK13" s="1260"/>
      <c r="AL13" s="1260"/>
      <c r="AM13" s="1260"/>
      <c r="AN13" s="1259"/>
      <c r="AO13" s="1259"/>
      <c r="AP13" s="1259"/>
      <c r="AQ13" s="1259"/>
      <c r="AR13" s="1260"/>
      <c r="AS13" s="1260"/>
      <c r="AT13" s="1260"/>
      <c r="AU13" s="1260"/>
    </row>
    <row r="14" spans="1:47" ht="12" customHeight="1" x14ac:dyDescent="0.2">
      <c r="A14" s="159" t="s">
        <v>563</v>
      </c>
      <c r="B14" s="163">
        <v>0</v>
      </c>
      <c r="C14" s="163">
        <v>0</v>
      </c>
      <c r="D14" s="163">
        <v>0</v>
      </c>
      <c r="E14" s="163">
        <v>240.0282169466</v>
      </c>
      <c r="F14" s="163">
        <v>0</v>
      </c>
      <c r="G14" s="662">
        <v>0</v>
      </c>
      <c r="H14" s="163">
        <v>240.0282169466</v>
      </c>
      <c r="I14" s="662">
        <v>0</v>
      </c>
      <c r="J14" s="164">
        <v>240.0282169466</v>
      </c>
      <c r="K14" s="456">
        <v>0</v>
      </c>
      <c r="L14" s="457"/>
      <c r="M14" s="458"/>
      <c r="P14" s="1048" t="s">
        <v>562</v>
      </c>
      <c r="Q14" s="1038"/>
      <c r="R14" s="1259"/>
      <c r="S14" s="1259"/>
      <c r="T14" s="1260"/>
      <c r="U14" s="1259"/>
      <c r="V14" s="1259"/>
      <c r="W14" s="1260"/>
      <c r="X14" s="1259"/>
      <c r="Y14" s="1259"/>
      <c r="Z14" s="1259"/>
      <c r="AA14" s="1259"/>
      <c r="AB14" s="1259"/>
      <c r="AC14" s="1259"/>
      <c r="AD14" s="1259"/>
      <c r="AE14" s="1260"/>
      <c r="AF14" s="1260"/>
      <c r="AG14" s="1259"/>
      <c r="AH14" s="1259"/>
      <c r="AI14" s="1259"/>
      <c r="AJ14" s="1259"/>
      <c r="AK14" s="1260"/>
      <c r="AL14" s="1260"/>
      <c r="AM14" s="1260"/>
      <c r="AN14" s="1259"/>
      <c r="AO14" s="1259"/>
      <c r="AP14" s="1259"/>
      <c r="AQ14" s="1259"/>
      <c r="AR14" s="1260"/>
      <c r="AS14" s="1260"/>
      <c r="AT14" s="1260"/>
      <c r="AU14" s="1260"/>
    </row>
    <row r="15" spans="1:47" ht="12" customHeight="1" x14ac:dyDescent="0.2">
      <c r="A15" s="159" t="s">
        <v>564</v>
      </c>
      <c r="B15" s="163">
        <v>0</v>
      </c>
      <c r="C15" s="163">
        <v>0</v>
      </c>
      <c r="D15" s="163">
        <v>-2.3618817748000001</v>
      </c>
      <c r="E15" s="163">
        <v>-74.689707455800004</v>
      </c>
      <c r="F15" s="163">
        <v>0</v>
      </c>
      <c r="G15" s="662">
        <v>0</v>
      </c>
      <c r="H15" s="163">
        <v>-77.051589230600001</v>
      </c>
      <c r="I15" s="662">
        <v>0</v>
      </c>
      <c r="J15" s="164">
        <v>-77.051589230600001</v>
      </c>
      <c r="K15" s="456">
        <v>0</v>
      </c>
      <c r="L15" s="457"/>
      <c r="M15" s="458"/>
      <c r="P15" s="1040" t="s">
        <v>253</v>
      </c>
      <c r="Q15" s="1038"/>
      <c r="R15" s="1259"/>
      <c r="S15" s="1259"/>
      <c r="T15" s="1260"/>
      <c r="U15" s="1259"/>
      <c r="V15" s="1259"/>
      <c r="W15" s="1260"/>
      <c r="X15" s="1259"/>
      <c r="Y15" s="1259"/>
      <c r="Z15" s="1259"/>
      <c r="AA15" s="1259"/>
      <c r="AB15" s="1259"/>
      <c r="AC15" s="1259"/>
      <c r="AD15" s="1259"/>
      <c r="AE15" s="1260"/>
      <c r="AF15" s="1260"/>
      <c r="AG15" s="1259"/>
      <c r="AH15" s="1259"/>
      <c r="AI15" s="1259"/>
      <c r="AJ15" s="1259"/>
      <c r="AK15" s="1260"/>
      <c r="AL15" s="1260"/>
      <c r="AM15" s="1260"/>
      <c r="AN15" s="1259"/>
      <c r="AO15" s="1259"/>
      <c r="AP15" s="1259"/>
      <c r="AQ15" s="1259"/>
      <c r="AR15" s="1260"/>
      <c r="AS15" s="1260"/>
      <c r="AT15" s="1260"/>
      <c r="AU15" s="1260"/>
    </row>
    <row r="16" spans="1:47" ht="12" customHeight="1" x14ac:dyDescent="0.2">
      <c r="A16" s="460"/>
      <c r="B16" s="163"/>
      <c r="C16" s="163"/>
      <c r="D16" s="163"/>
      <c r="E16" s="163"/>
      <c r="F16" s="163"/>
      <c r="G16" s="662"/>
      <c r="H16" s="163"/>
      <c r="I16" s="662"/>
      <c r="J16" s="662"/>
      <c r="K16" s="456"/>
      <c r="L16" s="457"/>
      <c r="M16" s="458"/>
      <c r="P16" s="1049" t="s">
        <v>254</v>
      </c>
      <c r="Q16" s="1038"/>
      <c r="R16" s="1259"/>
      <c r="S16" s="1259"/>
      <c r="T16" s="1260">
        <v>0</v>
      </c>
      <c r="U16" s="1259"/>
      <c r="V16" s="1259"/>
      <c r="W16" s="1260"/>
      <c r="X16" s="1264">
        <v>12.684331754800002</v>
      </c>
      <c r="Y16" s="1259"/>
      <c r="Z16" s="1259"/>
      <c r="AA16" s="1259"/>
      <c r="AB16" s="1259"/>
      <c r="AC16" s="1259"/>
      <c r="AD16" s="1259"/>
      <c r="AE16" s="1260">
        <v>12.684331754800002</v>
      </c>
      <c r="AF16" s="1260"/>
      <c r="AG16" s="1259"/>
      <c r="AH16" s="1259"/>
      <c r="AI16" s="1259"/>
      <c r="AJ16" s="1259"/>
      <c r="AK16" s="1260"/>
      <c r="AL16" s="1260">
        <v>12.684331754800002</v>
      </c>
      <c r="AM16" s="1260"/>
      <c r="AN16" s="1259"/>
      <c r="AO16" s="1259"/>
      <c r="AP16" s="1259"/>
      <c r="AQ16" s="1259"/>
      <c r="AR16" s="1260"/>
      <c r="AS16" s="1260">
        <v>12.684331754800002</v>
      </c>
      <c r="AT16" s="1260"/>
      <c r="AU16" s="1260">
        <v>12.684331754800002</v>
      </c>
    </row>
    <row r="17" spans="1:47" ht="12" customHeight="1" x14ac:dyDescent="0.2">
      <c r="A17" s="700" t="s">
        <v>561</v>
      </c>
      <c r="B17" s="163"/>
      <c r="C17" s="163"/>
      <c r="D17" s="163"/>
      <c r="E17" s="163"/>
      <c r="F17" s="163"/>
      <c r="G17" s="662"/>
      <c r="H17" s="163"/>
      <c r="I17" s="662"/>
      <c r="J17" s="662"/>
      <c r="K17" s="456"/>
      <c r="L17" s="457"/>
      <c r="M17" s="458"/>
      <c r="P17" s="1050" t="s">
        <v>563</v>
      </c>
      <c r="Q17" s="1038"/>
      <c r="R17" s="1259"/>
      <c r="S17" s="1259"/>
      <c r="T17" s="1260">
        <v>0</v>
      </c>
      <c r="U17" s="1259"/>
      <c r="V17" s="1259"/>
      <c r="W17" s="1260"/>
      <c r="X17" s="1265"/>
      <c r="Y17" s="1259"/>
      <c r="Z17" s="1259"/>
      <c r="AA17" s="1259"/>
      <c r="AB17" s="1259"/>
      <c r="AC17" s="1259"/>
      <c r="AD17" s="1259"/>
      <c r="AE17" s="1260"/>
      <c r="AF17" s="1260">
        <v>240.0282169466</v>
      </c>
      <c r="AG17" s="1259"/>
      <c r="AH17" s="1259"/>
      <c r="AI17" s="1259"/>
      <c r="AJ17" s="1259"/>
      <c r="AK17" s="1260"/>
      <c r="AL17" s="1260">
        <v>240.0282169466</v>
      </c>
      <c r="AM17" s="1260"/>
      <c r="AN17" s="1259"/>
      <c r="AO17" s="1259"/>
      <c r="AP17" s="1259"/>
      <c r="AQ17" s="1259"/>
      <c r="AR17" s="1260"/>
      <c r="AS17" s="1260">
        <v>240.0282169466</v>
      </c>
      <c r="AT17" s="1260"/>
      <c r="AU17" s="1260">
        <v>240.0282169466</v>
      </c>
    </row>
    <row r="18" spans="1:47" ht="12" customHeight="1" x14ac:dyDescent="0.2">
      <c r="A18" s="158" t="s">
        <v>248</v>
      </c>
      <c r="B18" s="163"/>
      <c r="C18" s="163"/>
      <c r="D18" s="163"/>
      <c r="E18" s="163"/>
      <c r="F18" s="163"/>
      <c r="G18" s="263"/>
      <c r="H18" s="163"/>
      <c r="I18" s="263"/>
      <c r="J18" s="164"/>
      <c r="K18" s="456"/>
      <c r="L18" s="457"/>
      <c r="M18" s="458"/>
      <c r="P18" s="1050" t="s">
        <v>564</v>
      </c>
      <c r="Q18" s="1038"/>
      <c r="R18" s="1259"/>
      <c r="S18" s="1259"/>
      <c r="T18" s="1260">
        <v>0</v>
      </c>
      <c r="U18" s="1259"/>
      <c r="V18" s="1259"/>
      <c r="W18" s="1260"/>
      <c r="X18" s="1265">
        <v>-2.3618817748000001</v>
      </c>
      <c r="Y18" s="1259"/>
      <c r="Z18" s="1259"/>
      <c r="AA18" s="1259"/>
      <c r="AB18" s="1259"/>
      <c r="AC18" s="1259"/>
      <c r="AD18" s="1259"/>
      <c r="AE18" s="1260">
        <v>-2.3618817748000001</v>
      </c>
      <c r="AF18" s="1260">
        <v>-74.689707455800004</v>
      </c>
      <c r="AG18" s="1259"/>
      <c r="AH18" s="1259"/>
      <c r="AI18" s="1259"/>
      <c r="AJ18" s="1259"/>
      <c r="AK18" s="1260"/>
      <c r="AL18" s="1260">
        <v>-77.051589230600001</v>
      </c>
      <c r="AM18" s="1260"/>
      <c r="AN18" s="1259"/>
      <c r="AO18" s="1259"/>
      <c r="AP18" s="1259"/>
      <c r="AQ18" s="1259"/>
      <c r="AR18" s="1260"/>
      <c r="AS18" s="1260">
        <v>-77.051589230600001</v>
      </c>
      <c r="AT18" s="1260"/>
      <c r="AU18" s="1260">
        <v>-77.051589230600001</v>
      </c>
    </row>
    <row r="19" spans="1:47" ht="12" customHeight="1" x14ac:dyDescent="0.25">
      <c r="A19" s="461" t="s">
        <v>249</v>
      </c>
      <c r="B19" s="163">
        <v>0</v>
      </c>
      <c r="C19" s="163">
        <v>0</v>
      </c>
      <c r="D19" s="163">
        <v>-2175.439442141701</v>
      </c>
      <c r="E19" s="163">
        <v>0</v>
      </c>
      <c r="F19" s="163">
        <v>0</v>
      </c>
      <c r="G19" s="263">
        <v>0</v>
      </c>
      <c r="H19" s="163">
        <v>-2175.439442141701</v>
      </c>
      <c r="I19" s="263">
        <v>0</v>
      </c>
      <c r="J19" s="164">
        <v>-2175.439442141701</v>
      </c>
      <c r="K19" s="456">
        <v>0</v>
      </c>
      <c r="L19" s="457"/>
      <c r="M19" s="458"/>
      <c r="P19" s="1046"/>
      <c r="Q19" s="1038"/>
      <c r="R19" s="1259"/>
      <c r="S19" s="1259"/>
      <c r="T19" s="1260"/>
      <c r="U19" s="1259"/>
      <c r="V19" s="1259"/>
      <c r="W19" s="1260"/>
      <c r="X19" s="1259"/>
      <c r="Y19" s="1259"/>
      <c r="Z19" s="1259"/>
      <c r="AA19" s="1259"/>
      <c r="AB19" s="1259"/>
      <c r="AC19" s="1259"/>
      <c r="AD19" s="1259"/>
      <c r="AE19" s="1260"/>
      <c r="AF19" s="1260"/>
      <c r="AG19" s="1259"/>
      <c r="AH19" s="1259"/>
      <c r="AI19" s="1259"/>
      <c r="AJ19" s="1259"/>
      <c r="AK19" s="1260"/>
      <c r="AL19" s="1260"/>
      <c r="AM19" s="1260"/>
      <c r="AN19" s="1259"/>
      <c r="AO19" s="1259"/>
      <c r="AP19" s="1259"/>
      <c r="AQ19" s="1259"/>
      <c r="AR19" s="1260"/>
      <c r="AS19" s="1260"/>
      <c r="AT19" s="1260"/>
      <c r="AU19" s="1260"/>
    </row>
    <row r="20" spans="1:47" ht="12" customHeight="1" x14ac:dyDescent="0.2">
      <c r="A20" s="158" t="s">
        <v>250</v>
      </c>
      <c r="B20" s="163"/>
      <c r="C20" s="163"/>
      <c r="D20" s="163"/>
      <c r="E20" s="163"/>
      <c r="F20" s="163"/>
      <c r="G20" s="263"/>
      <c r="H20" s="163"/>
      <c r="I20" s="263"/>
      <c r="J20" s="164"/>
      <c r="K20" s="456"/>
      <c r="L20" s="457"/>
      <c r="M20" s="458"/>
      <c r="P20" s="1048" t="s">
        <v>561</v>
      </c>
      <c r="Q20" s="1038"/>
      <c r="R20" s="1259"/>
      <c r="S20" s="1259"/>
      <c r="T20" s="1260"/>
      <c r="U20" s="1259"/>
      <c r="V20" s="1259"/>
      <c r="W20" s="1260"/>
      <c r="X20" s="1259"/>
      <c r="Y20" s="1259"/>
      <c r="Z20" s="1259"/>
      <c r="AA20" s="1259"/>
      <c r="AB20" s="1259"/>
      <c r="AC20" s="1259"/>
      <c r="AD20" s="1259"/>
      <c r="AE20" s="1260"/>
      <c r="AF20" s="1260"/>
      <c r="AG20" s="1259"/>
      <c r="AH20" s="1259"/>
      <c r="AI20" s="1259"/>
      <c r="AJ20" s="1259"/>
      <c r="AK20" s="1260"/>
      <c r="AL20" s="1260"/>
      <c r="AM20" s="1260"/>
      <c r="AN20" s="1259"/>
      <c r="AO20" s="1259"/>
      <c r="AP20" s="1259"/>
      <c r="AQ20" s="1259"/>
      <c r="AR20" s="1260"/>
      <c r="AS20" s="1260"/>
      <c r="AT20" s="1260"/>
      <c r="AU20" s="1260"/>
    </row>
    <row r="21" spans="1:47" ht="12" customHeight="1" x14ac:dyDescent="0.2">
      <c r="A21" s="461" t="s">
        <v>251</v>
      </c>
      <c r="B21" s="163">
        <v>0</v>
      </c>
      <c r="C21" s="163">
        <v>0</v>
      </c>
      <c r="D21" s="163">
        <v>-484.99635499970003</v>
      </c>
      <c r="E21" s="163">
        <v>0</v>
      </c>
      <c r="F21" s="163">
        <v>0</v>
      </c>
      <c r="G21" s="263">
        <v>0</v>
      </c>
      <c r="H21" s="163">
        <v>-484.99635499970003</v>
      </c>
      <c r="I21" s="263">
        <v>0</v>
      </c>
      <c r="J21" s="164">
        <v>-484.99635499970003</v>
      </c>
      <c r="K21" s="456">
        <v>0</v>
      </c>
      <c r="L21" s="457"/>
      <c r="M21" s="458"/>
      <c r="P21" s="1040" t="s">
        <v>771</v>
      </c>
      <c r="Q21" s="1038"/>
      <c r="R21" s="1259"/>
      <c r="S21" s="1259"/>
      <c r="T21" s="1260">
        <v>0</v>
      </c>
      <c r="U21" s="1259"/>
      <c r="V21" s="1259"/>
      <c r="W21" s="1260">
        <v>0</v>
      </c>
      <c r="X21" s="1259"/>
      <c r="Y21" s="1259"/>
      <c r="Z21" s="1266">
        <v>69.861208774000019</v>
      </c>
      <c r="AA21" s="1266">
        <v>-2240.6903007247006</v>
      </c>
      <c r="AB21" s="1259">
        <v>-4.6103501910000002</v>
      </c>
      <c r="AC21" s="1259"/>
      <c r="AD21" s="1259"/>
      <c r="AE21" s="1260">
        <v>-2175.439442141701</v>
      </c>
      <c r="AF21" s="1260"/>
      <c r="AG21" s="1259"/>
      <c r="AH21" s="1259"/>
      <c r="AI21" s="1259"/>
      <c r="AJ21" s="1259"/>
      <c r="AK21" s="1260"/>
      <c r="AL21" s="1260">
        <v>-2175.439442141701</v>
      </c>
      <c r="AM21" s="1260"/>
      <c r="AN21" s="1259"/>
      <c r="AO21" s="1259"/>
      <c r="AP21" s="1259"/>
      <c r="AQ21" s="1259"/>
      <c r="AR21" s="1260"/>
      <c r="AS21" s="1260">
        <v>-2175.439442141701</v>
      </c>
      <c r="AT21" s="1260"/>
      <c r="AU21" s="1260">
        <v>-2175.439442141701</v>
      </c>
    </row>
    <row r="22" spans="1:47" ht="12" hidden="1" customHeight="1" outlineLevel="1" x14ac:dyDescent="0.2">
      <c r="A22" s="682" t="s">
        <v>253</v>
      </c>
      <c r="B22" s="676"/>
      <c r="C22" s="676"/>
      <c r="D22" s="676"/>
      <c r="E22" s="676"/>
      <c r="F22" s="676"/>
      <c r="G22" s="683"/>
      <c r="H22" s="676"/>
      <c r="I22" s="683"/>
      <c r="J22" s="681"/>
      <c r="K22" s="456"/>
      <c r="L22" s="457"/>
      <c r="M22" s="458"/>
      <c r="P22" s="1040" t="s">
        <v>772</v>
      </c>
      <c r="Q22" s="1038"/>
      <c r="R22" s="1259"/>
      <c r="S22" s="1259"/>
      <c r="T22" s="1260"/>
      <c r="U22" s="1259"/>
      <c r="V22" s="1259"/>
      <c r="W22" s="1260"/>
      <c r="X22" s="1259"/>
      <c r="Y22" s="1259"/>
      <c r="Z22" s="1259"/>
      <c r="AA22" s="1259"/>
      <c r="AB22" s="1259"/>
      <c r="AC22" s="1259"/>
      <c r="AD22" s="1259"/>
      <c r="AE22" s="1260"/>
      <c r="AF22" s="1260"/>
      <c r="AG22" s="1259"/>
      <c r="AH22" s="1259"/>
      <c r="AI22" s="1259"/>
      <c r="AJ22" s="1259"/>
      <c r="AK22" s="1260"/>
      <c r="AL22" s="1260"/>
      <c r="AM22" s="1260"/>
      <c r="AN22" s="1259"/>
      <c r="AO22" s="1259"/>
      <c r="AP22" s="1259"/>
      <c r="AQ22" s="1259"/>
      <c r="AR22" s="1260"/>
      <c r="AS22" s="1260"/>
      <c r="AT22" s="1260"/>
      <c r="AU22" s="1260"/>
    </row>
    <row r="23" spans="1:47" ht="12" hidden="1" customHeight="1" outlineLevel="1" x14ac:dyDescent="0.2">
      <c r="A23" s="684" t="s">
        <v>254</v>
      </c>
      <c r="B23" s="680"/>
      <c r="C23" s="680"/>
      <c r="D23" s="680"/>
      <c r="E23" s="680"/>
      <c r="F23" s="680"/>
      <c r="G23" s="685"/>
      <c r="H23" s="680"/>
      <c r="I23" s="685"/>
      <c r="J23" s="681"/>
      <c r="K23" s="456"/>
      <c r="L23" s="457"/>
      <c r="M23" s="458"/>
      <c r="P23" s="1049" t="s">
        <v>773</v>
      </c>
      <c r="Q23" s="1038"/>
      <c r="R23" s="1259"/>
      <c r="S23" s="1259"/>
      <c r="T23" s="1260">
        <v>0</v>
      </c>
      <c r="U23" s="1259"/>
      <c r="V23" s="1259"/>
      <c r="W23" s="1260">
        <v>0</v>
      </c>
      <c r="X23" s="1259"/>
      <c r="Y23" s="1259"/>
      <c r="Z23" s="1266">
        <v>-39.621886733500006</v>
      </c>
      <c r="AA23" s="1265">
        <v>-431.41081839700001</v>
      </c>
      <c r="AB23" s="1259">
        <v>-13.963649869200001</v>
      </c>
      <c r="AC23" s="1259"/>
      <c r="AD23" s="1259"/>
      <c r="AE23" s="1260">
        <v>-484.99635499970003</v>
      </c>
      <c r="AF23" s="1260"/>
      <c r="AG23" s="1259"/>
      <c r="AH23" s="1259"/>
      <c r="AI23" s="1259"/>
      <c r="AJ23" s="1259"/>
      <c r="AK23" s="1260"/>
      <c r="AL23" s="1260">
        <v>-484.99635499970003</v>
      </c>
      <c r="AM23" s="1260"/>
      <c r="AN23" s="1259"/>
      <c r="AO23" s="1259"/>
      <c r="AP23" s="1259"/>
      <c r="AQ23" s="1259"/>
      <c r="AR23" s="1260"/>
      <c r="AS23" s="1260">
        <v>-484.99635499970003</v>
      </c>
      <c r="AT23" s="1260"/>
      <c r="AU23" s="1260">
        <v>-484.99635499970003</v>
      </c>
    </row>
    <row r="24" spans="1:47" ht="12" customHeight="1" collapsed="1" x14ac:dyDescent="0.2">
      <c r="A24" s="158" t="s">
        <v>252</v>
      </c>
      <c r="B24" s="163">
        <v>0</v>
      </c>
      <c r="C24" s="163">
        <v>0</v>
      </c>
      <c r="D24" s="163">
        <v>445.75545891840011</v>
      </c>
      <c r="E24" s="163">
        <v>0</v>
      </c>
      <c r="F24" s="163">
        <v>0</v>
      </c>
      <c r="G24" s="263">
        <v>0</v>
      </c>
      <c r="H24" s="163">
        <v>445.75545891840011</v>
      </c>
      <c r="I24" s="263">
        <v>0</v>
      </c>
      <c r="J24" s="164">
        <v>445.75545891840011</v>
      </c>
      <c r="K24" s="456">
        <v>0</v>
      </c>
      <c r="L24" s="457"/>
      <c r="M24" s="458"/>
      <c r="P24" s="1040" t="s">
        <v>252</v>
      </c>
      <c r="Q24" s="1038"/>
      <c r="R24" s="1259"/>
      <c r="S24" s="1259"/>
      <c r="T24" s="1260">
        <v>0</v>
      </c>
      <c r="U24" s="1259"/>
      <c r="V24" s="1259"/>
      <c r="W24" s="1260">
        <v>0</v>
      </c>
      <c r="X24" s="1267"/>
      <c r="Y24" s="1265">
        <v>0</v>
      </c>
      <c r="Z24" s="1267"/>
      <c r="AA24" s="1267"/>
      <c r="AB24" s="1267"/>
      <c r="AC24" s="1268">
        <v>-438.30545633970007</v>
      </c>
      <c r="AD24" s="1268">
        <v>884.06091525810018</v>
      </c>
      <c r="AE24" s="1260">
        <v>445.75545891840011</v>
      </c>
      <c r="AF24" s="1260"/>
      <c r="AG24" s="1259"/>
      <c r="AH24" s="1259"/>
      <c r="AI24" s="1259"/>
      <c r="AJ24" s="1259"/>
      <c r="AK24" s="1260"/>
      <c r="AL24" s="1260">
        <v>445.75545891840011</v>
      </c>
      <c r="AM24" s="1260"/>
      <c r="AN24" s="1259"/>
      <c r="AO24" s="1259"/>
      <c r="AP24" s="1259"/>
      <c r="AQ24" s="1259"/>
      <c r="AR24" s="1260"/>
      <c r="AS24" s="1260">
        <v>445.75545891840011</v>
      </c>
      <c r="AT24" s="1260"/>
      <c r="AU24" s="1260">
        <v>445.75545891840011</v>
      </c>
    </row>
    <row r="25" spans="1:47" ht="12" customHeight="1" x14ac:dyDescent="0.2">
      <c r="A25" s="462" t="s">
        <v>232</v>
      </c>
      <c r="B25" s="163"/>
      <c r="C25" s="163"/>
      <c r="D25" s="163"/>
      <c r="E25" s="163"/>
      <c r="F25" s="163"/>
      <c r="G25" s="263"/>
      <c r="H25" s="163"/>
      <c r="I25" s="263"/>
      <c r="J25" s="463"/>
      <c r="K25" s="456"/>
      <c r="L25" s="457"/>
      <c r="M25" s="458"/>
      <c r="P25" s="1040" t="s">
        <v>232</v>
      </c>
      <c r="Q25" s="1038"/>
      <c r="R25" s="1259"/>
      <c r="S25" s="1259"/>
      <c r="T25" s="1260"/>
      <c r="U25" s="1259"/>
      <c r="V25" s="1259"/>
      <c r="W25" s="1260"/>
      <c r="X25" s="1259"/>
      <c r="Y25" s="1259"/>
      <c r="Z25" s="1259"/>
      <c r="AA25" s="1259"/>
      <c r="AB25" s="1259"/>
      <c r="AC25" s="1259"/>
      <c r="AD25" s="1259"/>
      <c r="AE25" s="1260"/>
      <c r="AF25" s="1260"/>
      <c r="AG25" s="1259"/>
      <c r="AH25" s="1259"/>
      <c r="AI25" s="1259"/>
      <c r="AJ25" s="1259"/>
      <c r="AK25" s="1260"/>
      <c r="AL25" s="1260"/>
      <c r="AM25" s="1260"/>
      <c r="AN25" s="1259"/>
      <c r="AO25" s="1259"/>
      <c r="AP25" s="1259"/>
      <c r="AQ25" s="1259"/>
      <c r="AR25" s="1260"/>
      <c r="AS25" s="1260"/>
      <c r="AT25" s="1260"/>
      <c r="AU25" s="1260"/>
    </row>
    <row r="26" spans="1:47" ht="12" customHeight="1" x14ac:dyDescent="0.2">
      <c r="A26" s="464" t="s">
        <v>156</v>
      </c>
      <c r="B26" s="163">
        <v>0</v>
      </c>
      <c r="C26" s="163">
        <v>0</v>
      </c>
      <c r="D26" s="163">
        <v>0</v>
      </c>
      <c r="E26" s="163">
        <v>-86.200397797199997</v>
      </c>
      <c r="F26" s="163">
        <v>1499.8706634936998</v>
      </c>
      <c r="G26" s="263">
        <v>0</v>
      </c>
      <c r="H26" s="163">
        <v>1413.6702656964999</v>
      </c>
      <c r="I26" s="263">
        <v>0</v>
      </c>
      <c r="J26" s="463">
        <v>1413.6702656964999</v>
      </c>
      <c r="K26" s="456">
        <v>0</v>
      </c>
      <c r="L26" s="457"/>
      <c r="M26" s="458"/>
      <c r="P26" s="1049" t="s">
        <v>156</v>
      </c>
      <c r="Q26" s="1038"/>
      <c r="R26" s="1259"/>
      <c r="S26" s="1259"/>
      <c r="T26" s="1260">
        <v>0</v>
      </c>
      <c r="U26" s="1259"/>
      <c r="V26" s="1259"/>
      <c r="W26" s="1260">
        <v>0</v>
      </c>
      <c r="X26" s="1259"/>
      <c r="Y26" s="1259"/>
      <c r="Z26" s="1259"/>
      <c r="AA26" s="1259"/>
      <c r="AB26" s="1259"/>
      <c r="AC26" s="1259"/>
      <c r="AD26" s="1259"/>
      <c r="AE26" s="1260"/>
      <c r="AF26" s="1260">
        <v>-86.200397797199997</v>
      </c>
      <c r="AG26" s="1259">
        <v>1681.1914905747999</v>
      </c>
      <c r="AH26" s="1259">
        <v>-181.32082708110002</v>
      </c>
      <c r="AI26" s="1259"/>
      <c r="AJ26" s="1259"/>
      <c r="AK26" s="1260">
        <v>1499.8706634936998</v>
      </c>
      <c r="AL26" s="1260">
        <v>1413.6702656964999</v>
      </c>
      <c r="AM26" s="1260"/>
      <c r="AN26" s="1259"/>
      <c r="AO26" s="1259"/>
      <c r="AP26" s="1259"/>
      <c r="AQ26" s="1259"/>
      <c r="AR26" s="1260">
        <v>0</v>
      </c>
      <c r="AS26" s="1260">
        <v>1413.6702656964999</v>
      </c>
      <c r="AT26" s="1260"/>
      <c r="AU26" s="1260">
        <v>1413.6702656964999</v>
      </c>
    </row>
    <row r="27" spans="1:47" ht="12" customHeight="1" x14ac:dyDescent="0.2">
      <c r="A27" s="158" t="s">
        <v>560</v>
      </c>
      <c r="B27" s="163">
        <v>0</v>
      </c>
      <c r="C27" s="163">
        <v>0</v>
      </c>
      <c r="D27" s="163">
        <v>0</v>
      </c>
      <c r="E27" s="163">
        <v>0</v>
      </c>
      <c r="F27" s="163">
        <v>-8.1914511253000022</v>
      </c>
      <c r="G27" s="263">
        <v>0</v>
      </c>
      <c r="H27" s="163">
        <v>-8.1914511253000022</v>
      </c>
      <c r="I27" s="263">
        <v>0</v>
      </c>
      <c r="J27" s="164">
        <v>-8.1914511253000022</v>
      </c>
      <c r="K27" s="456">
        <v>0</v>
      </c>
      <c r="L27" s="457"/>
      <c r="M27" s="458"/>
      <c r="P27" s="1040" t="s">
        <v>560</v>
      </c>
      <c r="Q27" s="1038"/>
      <c r="R27" s="1261"/>
      <c r="S27" s="1261"/>
      <c r="T27" s="1260">
        <v>0</v>
      </c>
      <c r="U27" s="1261"/>
      <c r="V27" s="1261"/>
      <c r="W27" s="1260">
        <v>0</v>
      </c>
      <c r="X27" s="1261"/>
      <c r="Y27" s="1261"/>
      <c r="Z27" s="1261"/>
      <c r="AA27" s="1261"/>
      <c r="AB27" s="1261"/>
      <c r="AC27" s="1261"/>
      <c r="AD27" s="1261"/>
      <c r="AE27" s="1260">
        <v>0</v>
      </c>
      <c r="AF27" s="1260"/>
      <c r="AG27" s="1259"/>
      <c r="AH27" s="1259"/>
      <c r="AI27" s="1269"/>
      <c r="AJ27" s="1269">
        <v>-8.1914511253000022</v>
      </c>
      <c r="AK27" s="1260">
        <v>-8.1914511253000022</v>
      </c>
      <c r="AL27" s="1260">
        <v>-8.1914511253000022</v>
      </c>
      <c r="AM27" s="1260"/>
      <c r="AN27" s="1261"/>
      <c r="AO27" s="1261"/>
      <c r="AP27" s="1261"/>
      <c r="AQ27" s="1261"/>
      <c r="AR27" s="1260">
        <v>0</v>
      </c>
      <c r="AS27" s="1260">
        <v>-8.1914511253000022</v>
      </c>
      <c r="AT27" s="1260"/>
      <c r="AU27" s="1260">
        <v>-8.1914511253000022</v>
      </c>
    </row>
    <row r="28" spans="1:47" ht="12" customHeight="1" x14ac:dyDescent="0.2">
      <c r="A28" s="158" t="s">
        <v>155</v>
      </c>
      <c r="B28" s="163">
        <v>0</v>
      </c>
      <c r="C28" s="163">
        <v>0</v>
      </c>
      <c r="D28" s="163">
        <v>0</v>
      </c>
      <c r="E28" s="163">
        <v>0</v>
      </c>
      <c r="F28" s="163">
        <v>-0.51328693670000014</v>
      </c>
      <c r="G28" s="263">
        <v>0</v>
      </c>
      <c r="H28" s="163">
        <v>-0.51328693670000014</v>
      </c>
      <c r="I28" s="263">
        <v>0</v>
      </c>
      <c r="J28" s="164">
        <v>-0.51328693670000014</v>
      </c>
      <c r="K28" s="456">
        <v>0</v>
      </c>
      <c r="L28" s="457"/>
      <c r="M28" s="458"/>
      <c r="P28" s="1040" t="s">
        <v>155</v>
      </c>
      <c r="Q28" s="1038"/>
      <c r="R28" s="1261"/>
      <c r="S28" s="1261"/>
      <c r="T28" s="1260">
        <v>0</v>
      </c>
      <c r="U28" s="1261"/>
      <c r="V28" s="1261"/>
      <c r="W28" s="1260">
        <v>0</v>
      </c>
      <c r="X28" s="1261"/>
      <c r="Y28" s="1261"/>
      <c r="Z28" s="1261"/>
      <c r="AA28" s="1261"/>
      <c r="AB28" s="1261"/>
      <c r="AC28" s="1261"/>
      <c r="AD28" s="1261"/>
      <c r="AE28" s="1260">
        <v>0</v>
      </c>
      <c r="AF28" s="1260"/>
      <c r="AG28" s="1259"/>
      <c r="AH28" s="1259"/>
      <c r="AI28" s="1269">
        <v>-0.51328693670000014</v>
      </c>
      <c r="AJ28" s="1269"/>
      <c r="AK28" s="1260">
        <v>-0.51328693670000014</v>
      </c>
      <c r="AL28" s="1260">
        <v>-0.51328693670000014</v>
      </c>
      <c r="AM28" s="1260"/>
      <c r="AN28" s="1261"/>
      <c r="AO28" s="1261"/>
      <c r="AP28" s="1261"/>
      <c r="AQ28" s="1261"/>
      <c r="AR28" s="1260">
        <v>0</v>
      </c>
      <c r="AS28" s="1260">
        <v>-0.51328693670000014</v>
      </c>
      <c r="AT28" s="1260"/>
      <c r="AU28" s="1260">
        <v>-0.51328693670000014</v>
      </c>
    </row>
    <row r="29" spans="1:47" ht="12" customHeight="1" x14ac:dyDescent="0.2">
      <c r="A29" s="1341" t="s">
        <v>137</v>
      </c>
      <c r="B29" s="664">
        <v>0</v>
      </c>
      <c r="C29" s="664">
        <v>0</v>
      </c>
      <c r="D29" s="664">
        <v>-468.14224227670002</v>
      </c>
      <c r="E29" s="664">
        <v>0</v>
      </c>
      <c r="F29" s="664">
        <v>-75.785087222000016</v>
      </c>
      <c r="G29" s="665">
        <v>0</v>
      </c>
      <c r="H29" s="664">
        <v>-543.92732949870003</v>
      </c>
      <c r="I29" s="665">
        <v>0</v>
      </c>
      <c r="J29" s="710">
        <v>-543.92732949870003</v>
      </c>
      <c r="K29" s="456">
        <v>0</v>
      </c>
      <c r="L29" s="457"/>
      <c r="M29" s="458"/>
      <c r="P29" s="1040" t="s">
        <v>137</v>
      </c>
      <c r="Q29" s="1038"/>
      <c r="R29" s="1259"/>
      <c r="S29" s="1259"/>
      <c r="T29" s="1260">
        <v>0</v>
      </c>
      <c r="U29" s="1259"/>
      <c r="V29" s="1259"/>
      <c r="W29" s="1260">
        <v>0</v>
      </c>
      <c r="X29" s="1265">
        <v>0</v>
      </c>
      <c r="Y29" s="1265">
        <v>0</v>
      </c>
      <c r="Z29" s="1265">
        <v>-0.16157482540000001</v>
      </c>
      <c r="AA29" s="1265">
        <v>-467.98066745130001</v>
      </c>
      <c r="AB29" s="1265">
        <v>0</v>
      </c>
      <c r="AC29" s="1265">
        <v>0</v>
      </c>
      <c r="AD29" s="1265">
        <v>0</v>
      </c>
      <c r="AE29" s="1260">
        <v>-468.14224227670002</v>
      </c>
      <c r="AF29" s="1260"/>
      <c r="AG29" s="1259">
        <v>-126.56685522200002</v>
      </c>
      <c r="AH29" s="1259">
        <v>50.781768</v>
      </c>
      <c r="AI29" s="1259"/>
      <c r="AJ29" s="1259"/>
      <c r="AK29" s="1260">
        <v>-75.785087222000016</v>
      </c>
      <c r="AL29" s="1260">
        <v>-543.92732949870003</v>
      </c>
      <c r="AM29" s="1260"/>
      <c r="AN29" s="1259"/>
      <c r="AO29" s="1259"/>
      <c r="AP29" s="1259"/>
      <c r="AQ29" s="1259"/>
      <c r="AR29" s="1260">
        <v>0</v>
      </c>
      <c r="AS29" s="1260">
        <v>-543.92732949870003</v>
      </c>
      <c r="AT29" s="1260"/>
      <c r="AU29" s="1260">
        <v>-543.92732949870003</v>
      </c>
    </row>
    <row r="30" spans="1:47" ht="12" customHeight="1" x14ac:dyDescent="0.2">
      <c r="A30" s="159" t="s">
        <v>576</v>
      </c>
      <c r="B30" s="163">
        <v>0</v>
      </c>
      <c r="C30" s="163">
        <v>0</v>
      </c>
      <c r="D30" s="163">
        <v>835.70126731059986</v>
      </c>
      <c r="E30" s="163">
        <v>0</v>
      </c>
      <c r="F30" s="163">
        <v>-52.255513099100007</v>
      </c>
      <c r="G30" s="263">
        <v>0</v>
      </c>
      <c r="H30" s="163">
        <v>783.44575421149989</v>
      </c>
      <c r="I30" s="263">
        <v>0</v>
      </c>
      <c r="J30" s="463">
        <v>783.44575421149989</v>
      </c>
      <c r="K30" s="456">
        <v>0</v>
      </c>
      <c r="L30" s="457"/>
      <c r="M30" s="458"/>
      <c r="P30" s="1040" t="s">
        <v>774</v>
      </c>
      <c r="Q30" s="1038"/>
      <c r="R30" s="1259"/>
      <c r="S30" s="1259"/>
      <c r="T30" s="1260">
        <v>0</v>
      </c>
      <c r="U30" s="1259"/>
      <c r="V30" s="1259"/>
      <c r="W30" s="1260">
        <v>0</v>
      </c>
      <c r="X30" s="1265"/>
      <c r="Y30" s="1265">
        <v>0</v>
      </c>
      <c r="Z30" s="1265">
        <v>-16.504269703399999</v>
      </c>
      <c r="AA30" s="1265">
        <v>944.8224896408999</v>
      </c>
      <c r="AB30" s="1265">
        <v>5.3772397297999994</v>
      </c>
      <c r="AC30" s="1265">
        <v>159.62652836380002</v>
      </c>
      <c r="AD30" s="1265">
        <v>-257.6207207205</v>
      </c>
      <c r="AE30" s="1260">
        <v>835.70126731059986</v>
      </c>
      <c r="AF30" s="1260"/>
      <c r="AG30" s="1259">
        <v>-97.58580109910001</v>
      </c>
      <c r="AH30" s="1259">
        <v>45.330288000000003</v>
      </c>
      <c r="AI30" s="1259"/>
      <c r="AJ30" s="1259"/>
      <c r="AK30" s="1260">
        <v>-52.255513099100007</v>
      </c>
      <c r="AL30" s="1260">
        <v>783.44575421149989</v>
      </c>
      <c r="AM30" s="1260"/>
      <c r="AN30" s="1259"/>
      <c r="AO30" s="1259"/>
      <c r="AP30" s="1261">
        <v>0</v>
      </c>
      <c r="AQ30" s="1259"/>
      <c r="AR30" s="1260">
        <v>0</v>
      </c>
      <c r="AS30" s="1260">
        <v>783.44575421149989</v>
      </c>
      <c r="AT30" s="1260"/>
      <c r="AU30" s="1260">
        <v>783.44575421149989</v>
      </c>
    </row>
    <row r="31" spans="1:47" ht="12" hidden="1" customHeight="1" outlineLevel="1" x14ac:dyDescent="0.2">
      <c r="A31" s="686" t="s">
        <v>377</v>
      </c>
      <c r="B31" s="680">
        <v>0</v>
      </c>
      <c r="C31" s="680">
        <v>0</v>
      </c>
      <c r="D31" s="680">
        <v>0</v>
      </c>
      <c r="E31" s="680">
        <v>0</v>
      </c>
      <c r="F31" s="680">
        <v>0</v>
      </c>
      <c r="G31" s="685">
        <v>0</v>
      </c>
      <c r="H31" s="680">
        <v>0</v>
      </c>
      <c r="I31" s="685">
        <v>0</v>
      </c>
      <c r="J31" s="687">
        <v>0</v>
      </c>
      <c r="K31" s="456">
        <v>0</v>
      </c>
      <c r="L31" s="457"/>
      <c r="M31" s="458"/>
      <c r="P31" s="1040" t="s">
        <v>775</v>
      </c>
      <c r="Q31" s="1038"/>
      <c r="R31" s="1259"/>
      <c r="S31" s="1259"/>
      <c r="T31" s="1260">
        <v>0</v>
      </c>
      <c r="U31" s="1259"/>
      <c r="V31" s="1259"/>
      <c r="W31" s="1260">
        <v>0</v>
      </c>
      <c r="X31" s="1265"/>
      <c r="Y31" s="1265"/>
      <c r="Z31" s="1265"/>
      <c r="AA31" s="1265"/>
      <c r="AB31" s="1259"/>
      <c r="AC31" s="1265"/>
      <c r="AD31" s="1265"/>
      <c r="AE31" s="1260">
        <v>0</v>
      </c>
      <c r="AF31" s="1260"/>
      <c r="AG31" s="1259"/>
      <c r="AH31" s="1259"/>
      <c r="AI31" s="1259"/>
      <c r="AJ31" s="1259"/>
      <c r="AK31" s="1260">
        <v>0</v>
      </c>
      <c r="AL31" s="1260">
        <v>0</v>
      </c>
      <c r="AM31" s="1260"/>
      <c r="AN31" s="1259"/>
      <c r="AO31" s="1259"/>
      <c r="AP31" s="1259"/>
      <c r="AQ31" s="1259"/>
      <c r="AR31" s="1260">
        <v>0</v>
      </c>
      <c r="AS31" s="1260">
        <v>0</v>
      </c>
      <c r="AT31" s="1260"/>
      <c r="AU31" s="1260">
        <v>0</v>
      </c>
    </row>
    <row r="32" spans="1:47" ht="12" customHeight="1" collapsed="1" x14ac:dyDescent="0.2">
      <c r="A32" s="462" t="s">
        <v>171</v>
      </c>
      <c r="B32" s="163">
        <v>0</v>
      </c>
      <c r="C32" s="163">
        <v>9.6243552554002463</v>
      </c>
      <c r="D32" s="163">
        <v>0</v>
      </c>
      <c r="E32" s="163">
        <v>0</v>
      </c>
      <c r="F32" s="163">
        <v>0</v>
      </c>
      <c r="G32" s="263">
        <v>0</v>
      </c>
      <c r="H32" s="163">
        <v>9.6243552554002463</v>
      </c>
      <c r="I32" s="263">
        <v>-0.91033133439999991</v>
      </c>
      <c r="J32" s="463">
        <v>8.7140239210002459</v>
      </c>
      <c r="K32" s="456">
        <v>0</v>
      </c>
      <c r="L32" s="457"/>
      <c r="M32" s="458"/>
      <c r="P32" s="1040" t="s">
        <v>171</v>
      </c>
      <c r="Q32" s="1038"/>
      <c r="R32" s="1259"/>
      <c r="S32" s="1259"/>
      <c r="T32" s="1260">
        <v>0</v>
      </c>
      <c r="U32" s="1259"/>
      <c r="V32" s="1274">
        <v>9.6243552554002463</v>
      </c>
      <c r="W32" s="1260">
        <v>9.6243552554002463</v>
      </c>
      <c r="X32" s="1259"/>
      <c r="Y32" s="1259"/>
      <c r="Z32" s="1259"/>
      <c r="AA32" s="1259"/>
      <c r="AB32" s="1259"/>
      <c r="AC32" s="1259"/>
      <c r="AD32" s="1259"/>
      <c r="AE32" s="1260">
        <v>0</v>
      </c>
      <c r="AF32" s="1260"/>
      <c r="AG32" s="1259"/>
      <c r="AH32" s="1259"/>
      <c r="AI32" s="1259"/>
      <c r="AJ32" s="1259"/>
      <c r="AK32" s="1260">
        <v>0</v>
      </c>
      <c r="AL32" s="1260">
        <v>9.6243552554002463</v>
      </c>
      <c r="AM32" s="1260"/>
      <c r="AN32" s="1259"/>
      <c r="AO32" s="1259"/>
      <c r="AP32" s="1259">
        <v>0</v>
      </c>
      <c r="AQ32" s="1259"/>
      <c r="AR32" s="1260">
        <v>0</v>
      </c>
      <c r="AS32" s="1260">
        <v>9.6243552554002463</v>
      </c>
      <c r="AT32" s="1260">
        <v>-0.91033133439999991</v>
      </c>
      <c r="AU32" s="1260">
        <v>8.7140239210002459</v>
      </c>
    </row>
    <row r="33" spans="1:47" s="313" customFormat="1" ht="12" customHeight="1" x14ac:dyDescent="0.2">
      <c r="A33" s="465" t="s">
        <v>233</v>
      </c>
      <c r="B33" s="466">
        <v>0</v>
      </c>
      <c r="C33" s="466">
        <v>9.6243552554002463</v>
      </c>
      <c r="D33" s="466">
        <v>-1836.7988632091012</v>
      </c>
      <c r="E33" s="466">
        <v>79.138111693599996</v>
      </c>
      <c r="F33" s="466">
        <v>1363.1253251105995</v>
      </c>
      <c r="G33" s="467">
        <v>0</v>
      </c>
      <c r="H33" s="466">
        <v>-384.91107114950057</v>
      </c>
      <c r="I33" s="467">
        <v>-0.91033133439999991</v>
      </c>
      <c r="J33" s="468">
        <v>-385.82140248390056</v>
      </c>
      <c r="K33" s="456">
        <v>-7.9580786405131221E-13</v>
      </c>
      <c r="L33" s="469"/>
      <c r="M33" s="459">
        <v>0</v>
      </c>
      <c r="O33" s="193"/>
      <c r="P33" s="1051" t="s">
        <v>233</v>
      </c>
      <c r="Q33" s="1041"/>
      <c r="R33" s="1270">
        <v>0</v>
      </c>
      <c r="S33" s="1270">
        <v>0</v>
      </c>
      <c r="T33" s="1271">
        <v>0</v>
      </c>
      <c r="U33" s="1270">
        <v>0</v>
      </c>
      <c r="V33" s="1270">
        <v>9.6243552554002463</v>
      </c>
      <c r="W33" s="1271">
        <v>9.6243552554002463</v>
      </c>
      <c r="X33" s="1270">
        <v>10.322449980000002</v>
      </c>
      <c r="Y33" s="1270">
        <v>0</v>
      </c>
      <c r="Z33" s="1270">
        <v>13.573477511700016</v>
      </c>
      <c r="AA33" s="1270">
        <v>-2195.2592969321013</v>
      </c>
      <c r="AB33" s="1270">
        <v>-13.1967603304</v>
      </c>
      <c r="AC33" s="1270">
        <v>-278.67892797590002</v>
      </c>
      <c r="AD33" s="1270">
        <v>626.44019453760018</v>
      </c>
      <c r="AE33" s="1271">
        <v>-1836.7988632091012</v>
      </c>
      <c r="AF33" s="1271">
        <v>79.138111693599996</v>
      </c>
      <c r="AG33" s="1270">
        <v>1457.0388342536999</v>
      </c>
      <c r="AH33" s="1270">
        <v>-85.208771081100025</v>
      </c>
      <c r="AI33" s="1270">
        <v>-0.51328693670000014</v>
      </c>
      <c r="AJ33" s="1270">
        <v>-8.1914511253000022</v>
      </c>
      <c r="AK33" s="1271">
        <v>1363.1253251105995</v>
      </c>
      <c r="AL33" s="1271">
        <v>-384.91107114950057</v>
      </c>
      <c r="AM33" s="1271">
        <v>0</v>
      </c>
      <c r="AN33" s="1270">
        <v>0</v>
      </c>
      <c r="AO33" s="1270">
        <v>0</v>
      </c>
      <c r="AP33" s="1270">
        <v>0</v>
      </c>
      <c r="AQ33" s="1270">
        <v>0</v>
      </c>
      <c r="AR33" s="1271">
        <v>0</v>
      </c>
      <c r="AS33" s="1271">
        <v>-384.91107114950057</v>
      </c>
      <c r="AT33" s="1271">
        <v>-0.91033133439999991</v>
      </c>
      <c r="AU33" s="1271">
        <v>-385.82140248390056</v>
      </c>
    </row>
    <row r="34" spans="1:47" ht="12" x14ac:dyDescent="0.2">
      <c r="A34" s="470"/>
      <c r="B34" s="180"/>
      <c r="C34" s="180"/>
      <c r="D34" s="180"/>
      <c r="E34" s="180"/>
      <c r="F34" s="180"/>
      <c r="G34" s="260"/>
      <c r="H34" s="180"/>
      <c r="I34" s="260"/>
      <c r="J34" s="471"/>
      <c r="P34" s="1040"/>
      <c r="Q34" s="1038"/>
      <c r="R34" s="59"/>
      <c r="S34" s="59"/>
      <c r="T34" s="59"/>
      <c r="U34" s="59"/>
      <c r="V34" s="59"/>
      <c r="W34" s="59"/>
      <c r="X34" s="59"/>
      <c r="Y34" s="59"/>
      <c r="Z34" s="59"/>
      <c r="AA34" s="1272"/>
      <c r="AB34" s="59"/>
      <c r="AC34" s="59"/>
      <c r="AD34" s="59"/>
      <c r="AE34" s="59"/>
      <c r="AF34" s="1273"/>
      <c r="AG34" s="59"/>
      <c r="AH34" s="59"/>
      <c r="AI34" s="59"/>
      <c r="AJ34" s="59"/>
      <c r="AK34" s="59"/>
      <c r="AL34" s="59"/>
      <c r="AM34" s="1273"/>
      <c r="AN34" s="59"/>
      <c r="AO34" s="59"/>
      <c r="AP34" s="59"/>
      <c r="AQ34" s="59"/>
      <c r="AR34" s="59"/>
      <c r="AS34" s="59"/>
      <c r="AT34" s="59"/>
      <c r="AU34" s="59"/>
    </row>
    <row r="35" spans="1:47" ht="12" x14ac:dyDescent="0.2">
      <c r="A35" s="472" t="s">
        <v>1130</v>
      </c>
      <c r="B35" s="466">
        <v>0</v>
      </c>
      <c r="C35" s="466">
        <v>628.23020634680029</v>
      </c>
      <c r="D35" s="466">
        <v>-1836.7988632091012</v>
      </c>
      <c r="E35" s="466">
        <v>79.138111693599996</v>
      </c>
      <c r="F35" s="466">
        <v>1363.1253251105995</v>
      </c>
      <c r="G35" s="467">
        <v>0</v>
      </c>
      <c r="H35" s="466">
        <v>233.69477994189947</v>
      </c>
      <c r="I35" s="467">
        <v>-4.3455478499999867E-2</v>
      </c>
      <c r="J35" s="468">
        <v>233.65132446339953</v>
      </c>
      <c r="K35" s="456">
        <v>-9.0949470177292824E-13</v>
      </c>
      <c r="L35" s="457"/>
      <c r="M35" s="473"/>
      <c r="O35" s="313"/>
      <c r="P35" s="1051" t="s">
        <v>1023</v>
      </c>
      <c r="Q35" s="1041"/>
      <c r="R35" s="1270">
        <v>0</v>
      </c>
      <c r="S35" s="1270">
        <v>0</v>
      </c>
      <c r="T35" s="1271">
        <v>0</v>
      </c>
      <c r="U35" s="1270">
        <v>0</v>
      </c>
      <c r="V35" s="1270">
        <v>628.23020634680029</v>
      </c>
      <c r="W35" s="1271">
        <v>628.23020634680029</v>
      </c>
      <c r="X35" s="1270">
        <v>10.322449980000002</v>
      </c>
      <c r="Y35" s="1270">
        <v>0</v>
      </c>
      <c r="Z35" s="1270">
        <v>13.573477511700016</v>
      </c>
      <c r="AA35" s="1270">
        <v>-2195.2592969321013</v>
      </c>
      <c r="AB35" s="1270">
        <v>-13.1967603304</v>
      </c>
      <c r="AC35" s="1270">
        <v>-278.67892797590002</v>
      </c>
      <c r="AD35" s="1270">
        <v>626.44019453760018</v>
      </c>
      <c r="AE35" s="1271">
        <v>-1836.7988632091012</v>
      </c>
      <c r="AF35" s="1271">
        <v>79.138111693599996</v>
      </c>
      <c r="AG35" s="1270">
        <v>1457.0388342536999</v>
      </c>
      <c r="AH35" s="1270">
        <v>-85.208771081100025</v>
      </c>
      <c r="AI35" s="1270">
        <v>-0.51328693670000014</v>
      </c>
      <c r="AJ35" s="1270">
        <v>-8.1914511253000022</v>
      </c>
      <c r="AK35" s="1271">
        <v>1363.1253251105995</v>
      </c>
      <c r="AL35" s="1271">
        <v>233.69477994189947</v>
      </c>
      <c r="AM35" s="1271">
        <v>0</v>
      </c>
      <c r="AN35" s="1270">
        <v>0</v>
      </c>
      <c r="AO35" s="1270">
        <v>0</v>
      </c>
      <c r="AP35" s="1270">
        <v>0</v>
      </c>
      <c r="AQ35" s="1270">
        <v>0</v>
      </c>
      <c r="AR35" s="1271">
        <v>0</v>
      </c>
      <c r="AS35" s="1271">
        <v>233.69477994189947</v>
      </c>
      <c r="AT35" s="1271">
        <v>-4.3455478499999867E-2</v>
      </c>
      <c r="AU35" s="1271">
        <v>233.65132446339953</v>
      </c>
    </row>
    <row r="36" spans="1:47" ht="12" customHeight="1" x14ac:dyDescent="0.2">
      <c r="A36" s="462"/>
      <c r="B36" s="163"/>
      <c r="C36" s="163"/>
      <c r="D36" s="163"/>
      <c r="E36" s="163"/>
      <c r="F36" s="163"/>
      <c r="G36" s="263"/>
      <c r="H36" s="163"/>
      <c r="I36" s="263"/>
      <c r="J36" s="463"/>
      <c r="K36" s="456"/>
      <c r="L36" s="457"/>
      <c r="M36" s="458"/>
      <c r="P36" s="1040" t="s">
        <v>150</v>
      </c>
      <c r="Q36" s="1038"/>
      <c r="R36" s="1274">
        <v>0.57429100000000088</v>
      </c>
      <c r="S36" s="1274">
        <v>0.214669</v>
      </c>
      <c r="T36" s="1260">
        <v>0.78896000000000088</v>
      </c>
      <c r="U36" s="1259"/>
      <c r="V36" s="1259"/>
      <c r="W36" s="1260">
        <v>0</v>
      </c>
      <c r="X36" s="1259"/>
      <c r="Y36" s="1259"/>
      <c r="Z36" s="1259"/>
      <c r="AA36" s="1259"/>
      <c r="AB36" s="1259"/>
      <c r="AC36" s="1259"/>
      <c r="AD36" s="1259"/>
      <c r="AE36" s="1260"/>
      <c r="AF36" s="1260"/>
      <c r="AG36" s="1259"/>
      <c r="AH36" s="1259"/>
      <c r="AI36" s="1259"/>
      <c r="AJ36" s="1259"/>
      <c r="AK36" s="1260">
        <v>0</v>
      </c>
      <c r="AL36" s="1260">
        <v>0.78896000000000088</v>
      </c>
      <c r="AM36" s="1260"/>
      <c r="AN36" s="1259"/>
      <c r="AO36" s="1259"/>
      <c r="AP36" s="1259"/>
      <c r="AQ36" s="1259"/>
      <c r="AR36" s="1260">
        <v>0</v>
      </c>
      <c r="AS36" s="1260">
        <v>0.78896000000000088</v>
      </c>
      <c r="AT36" s="1260"/>
      <c r="AU36" s="1260">
        <v>0.78896000000000088</v>
      </c>
    </row>
    <row r="37" spans="1:47" ht="12" customHeight="1" x14ac:dyDescent="0.2">
      <c r="A37" s="1383" t="s">
        <v>736</v>
      </c>
      <c r="B37" s="664">
        <v>0.78896000000000088</v>
      </c>
      <c r="C37" s="664">
        <v>0</v>
      </c>
      <c r="D37" s="664">
        <v>0</v>
      </c>
      <c r="E37" s="664">
        <v>0</v>
      </c>
      <c r="F37" s="664">
        <v>0</v>
      </c>
      <c r="G37" s="665">
        <v>0</v>
      </c>
      <c r="H37" s="664">
        <v>0.78896000000000088</v>
      </c>
      <c r="I37" s="665">
        <v>0</v>
      </c>
      <c r="J37" s="1384">
        <v>0.78896000000000088</v>
      </c>
      <c r="K37" s="456">
        <v>0</v>
      </c>
      <c r="L37" s="457"/>
      <c r="M37" s="458"/>
      <c r="P37" s="1040" t="s">
        <v>776</v>
      </c>
      <c r="Q37" s="1038"/>
      <c r="R37" s="1259"/>
      <c r="S37" s="1259"/>
      <c r="T37" s="1260">
        <v>0</v>
      </c>
      <c r="U37" s="1259"/>
      <c r="V37" s="1259"/>
      <c r="W37" s="1260">
        <v>0</v>
      </c>
      <c r="X37" s="1259"/>
      <c r="Y37" s="1259"/>
      <c r="Z37" s="1259"/>
      <c r="AA37" s="1259"/>
      <c r="AB37" s="1259"/>
      <c r="AC37" s="1259"/>
      <c r="AD37" s="1259"/>
      <c r="AE37" s="1260"/>
      <c r="AF37" s="1260"/>
      <c r="AG37" s="1259"/>
      <c r="AH37" s="1259"/>
      <c r="AI37" s="1259"/>
      <c r="AJ37" s="1259"/>
      <c r="AK37" s="1260">
        <v>0</v>
      </c>
      <c r="AL37" s="1260">
        <v>0</v>
      </c>
      <c r="AM37" s="1260">
        <v>0</v>
      </c>
      <c r="AN37" s="1259"/>
      <c r="AO37" s="1259"/>
      <c r="AP37" s="1259"/>
      <c r="AQ37" s="1259"/>
      <c r="AR37" s="1260">
        <v>0</v>
      </c>
      <c r="AS37" s="1260">
        <v>0</v>
      </c>
      <c r="AT37" s="1260"/>
      <c r="AU37" s="1260">
        <v>0</v>
      </c>
    </row>
    <row r="38" spans="1:47" ht="12" hidden="1" customHeight="1" outlineLevel="2" x14ac:dyDescent="0.2">
      <c r="A38" s="686" t="s">
        <v>336</v>
      </c>
      <c r="B38" s="680"/>
      <c r="C38" s="680"/>
      <c r="D38" s="680"/>
      <c r="E38" s="680"/>
      <c r="F38" s="680"/>
      <c r="G38" s="685"/>
      <c r="H38" s="680"/>
      <c r="I38" s="685"/>
      <c r="J38" s="687"/>
      <c r="K38" s="456">
        <v>0</v>
      </c>
      <c r="L38" s="457"/>
      <c r="M38" s="458"/>
      <c r="P38" s="1040" t="s">
        <v>867</v>
      </c>
      <c r="Q38" s="1038"/>
      <c r="R38" s="1259"/>
      <c r="S38" s="1259"/>
      <c r="T38" s="1260">
        <v>0</v>
      </c>
      <c r="U38" s="1259">
        <v>50.250182180100005</v>
      </c>
      <c r="V38" s="1274">
        <v>1.28860736940023</v>
      </c>
      <c r="W38" s="1275">
        <v>51.538789549500237</v>
      </c>
      <c r="X38" s="1259"/>
      <c r="Y38" s="1259"/>
      <c r="Z38" s="1259"/>
      <c r="AA38" s="1259"/>
      <c r="AB38" s="1259"/>
      <c r="AC38" s="1259"/>
      <c r="AD38" s="1259"/>
      <c r="AE38" s="1260"/>
      <c r="AF38" s="1260"/>
      <c r="AG38" s="1259"/>
      <c r="AH38" s="1259"/>
      <c r="AI38" s="1259"/>
      <c r="AJ38" s="1259"/>
      <c r="AK38" s="1260">
        <v>0</v>
      </c>
      <c r="AL38" s="1260">
        <v>51.538789549500237</v>
      </c>
      <c r="AM38" s="1260"/>
      <c r="AN38" s="1259"/>
      <c r="AO38" s="1259"/>
      <c r="AP38" s="1259"/>
      <c r="AQ38" s="1259"/>
      <c r="AR38" s="1260">
        <v>0</v>
      </c>
      <c r="AS38" s="1260">
        <v>51.538789549500237</v>
      </c>
      <c r="AT38" s="1260"/>
      <c r="AU38" s="1260">
        <v>51.538789549500237</v>
      </c>
    </row>
    <row r="39" spans="1:47" ht="12" customHeight="1" collapsed="1" x14ac:dyDescent="0.2">
      <c r="A39" s="158" t="s">
        <v>867</v>
      </c>
      <c r="B39" s="163">
        <v>0</v>
      </c>
      <c r="C39" s="163">
        <v>51.538789549500237</v>
      </c>
      <c r="D39" s="163">
        <v>0</v>
      </c>
      <c r="E39" s="163">
        <v>0</v>
      </c>
      <c r="F39" s="163">
        <v>0</v>
      </c>
      <c r="G39" s="263">
        <v>0</v>
      </c>
      <c r="H39" s="163">
        <v>51.538789549500237</v>
      </c>
      <c r="I39" s="263">
        <v>0</v>
      </c>
      <c r="J39" s="263">
        <v>51.538789549500237</v>
      </c>
      <c r="K39" s="456">
        <v>0</v>
      </c>
      <c r="L39" s="457"/>
      <c r="M39" s="458"/>
      <c r="P39" s="1040" t="s">
        <v>157</v>
      </c>
      <c r="Q39" s="1038"/>
      <c r="R39" s="1259"/>
      <c r="S39" s="1259"/>
      <c r="T39" s="1260">
        <v>0</v>
      </c>
      <c r="U39" s="1259"/>
      <c r="V39" s="1259">
        <v>0</v>
      </c>
      <c r="W39" s="1260">
        <v>0</v>
      </c>
      <c r="X39" s="1259"/>
      <c r="Y39" s="1259"/>
      <c r="Z39" s="1259"/>
      <c r="AA39" s="1259"/>
      <c r="AB39" s="1259"/>
      <c r="AC39" s="1259"/>
      <c r="AD39" s="1259"/>
      <c r="AE39" s="1260"/>
      <c r="AF39" s="1260"/>
      <c r="AG39" s="1259"/>
      <c r="AH39" s="1259"/>
      <c r="AI39" s="1259"/>
      <c r="AJ39" s="1259"/>
      <c r="AK39" s="1260"/>
      <c r="AL39" s="1260">
        <v>0</v>
      </c>
      <c r="AM39" s="1260"/>
      <c r="AN39" s="1259"/>
      <c r="AO39" s="1259"/>
      <c r="AP39" s="1259"/>
      <c r="AQ39" s="1259"/>
      <c r="AR39" s="1260">
        <v>0</v>
      </c>
      <c r="AS39" s="1260">
        <v>0</v>
      </c>
      <c r="AT39" s="1260"/>
      <c r="AU39" s="1260">
        <v>0</v>
      </c>
    </row>
    <row r="40" spans="1:47" ht="12" hidden="1" customHeight="1" outlineLevel="1" x14ac:dyDescent="0.2">
      <c r="A40" s="686" t="s">
        <v>157</v>
      </c>
      <c r="B40" s="680">
        <v>0</v>
      </c>
      <c r="C40" s="680">
        <v>0</v>
      </c>
      <c r="D40" s="680">
        <v>0</v>
      </c>
      <c r="E40" s="680">
        <v>0</v>
      </c>
      <c r="F40" s="680">
        <v>0</v>
      </c>
      <c r="G40" s="685">
        <v>0</v>
      </c>
      <c r="H40" s="680">
        <v>0</v>
      </c>
      <c r="I40" s="685">
        <v>0</v>
      </c>
      <c r="J40" s="687">
        <v>0</v>
      </c>
      <c r="K40" s="456">
        <v>0</v>
      </c>
      <c r="L40" s="457"/>
      <c r="M40" s="458"/>
      <c r="P40" s="1040" t="s">
        <v>777</v>
      </c>
      <c r="Q40" s="1038"/>
      <c r="R40" s="1259"/>
      <c r="S40" s="1259"/>
      <c r="T40" s="1260">
        <v>0</v>
      </c>
      <c r="U40" s="1259"/>
      <c r="V40" s="1259"/>
      <c r="W40" s="1260">
        <v>0</v>
      </c>
      <c r="X40" s="1259"/>
      <c r="Y40" s="1259"/>
      <c r="Z40" s="1259"/>
      <c r="AA40" s="1259"/>
      <c r="AB40" s="1259"/>
      <c r="AC40" s="1259"/>
      <c r="AD40" s="1259"/>
      <c r="AE40" s="1260"/>
      <c r="AF40" s="1260"/>
      <c r="AG40" s="1259"/>
      <c r="AH40" s="1259"/>
      <c r="AI40" s="1259"/>
      <c r="AJ40" s="1259"/>
      <c r="AK40" s="1260"/>
      <c r="AL40" s="1260"/>
      <c r="AM40" s="1260"/>
      <c r="AN40" s="1259">
        <v>0</v>
      </c>
      <c r="AO40" s="1259">
        <v>0</v>
      </c>
      <c r="AP40" s="1261">
        <v>0</v>
      </c>
      <c r="AQ40" s="1259">
        <v>0</v>
      </c>
      <c r="AR40" s="1260">
        <v>0</v>
      </c>
      <c r="AS40" s="1260">
        <v>0</v>
      </c>
      <c r="AT40" s="1260"/>
      <c r="AU40" s="1260">
        <v>0</v>
      </c>
    </row>
    <row r="41" spans="1:47" ht="12" hidden="1" customHeight="1" outlineLevel="1" x14ac:dyDescent="0.2">
      <c r="A41" s="682" t="s">
        <v>151</v>
      </c>
      <c r="B41" s="680">
        <v>0</v>
      </c>
      <c r="C41" s="680">
        <v>0</v>
      </c>
      <c r="D41" s="680">
        <v>0</v>
      </c>
      <c r="E41" s="680">
        <v>0</v>
      </c>
      <c r="F41" s="680">
        <v>0</v>
      </c>
      <c r="G41" s="685">
        <v>0</v>
      </c>
      <c r="H41" s="680">
        <v>0</v>
      </c>
      <c r="I41" s="685">
        <v>0</v>
      </c>
      <c r="J41" s="681">
        <v>0</v>
      </c>
      <c r="K41" s="456">
        <v>0</v>
      </c>
      <c r="L41" s="457"/>
      <c r="M41" s="458"/>
      <c r="P41" s="1040" t="s">
        <v>151</v>
      </c>
      <c r="Q41" s="1038"/>
      <c r="R41" s="1259"/>
      <c r="S41" s="1259"/>
      <c r="T41" s="1260">
        <v>0</v>
      </c>
      <c r="U41" s="1259"/>
      <c r="V41" s="1259">
        <v>0</v>
      </c>
      <c r="W41" s="1276">
        <v>0</v>
      </c>
      <c r="X41" s="1259"/>
      <c r="Y41" s="1259"/>
      <c r="Z41" s="1259"/>
      <c r="AA41" s="1259"/>
      <c r="AB41" s="1259"/>
      <c r="AC41" s="1259"/>
      <c r="AD41" s="1259"/>
      <c r="AE41" s="1260"/>
      <c r="AF41" s="1260"/>
      <c r="AG41" s="1259"/>
      <c r="AH41" s="1259"/>
      <c r="AI41" s="1259"/>
      <c r="AJ41" s="1259"/>
      <c r="AK41" s="1260">
        <v>0</v>
      </c>
      <c r="AL41" s="1260">
        <v>0</v>
      </c>
      <c r="AM41" s="1260"/>
      <c r="AN41" s="1259">
        <v>0</v>
      </c>
      <c r="AO41" s="1259">
        <v>0</v>
      </c>
      <c r="AP41" s="1261">
        <v>0</v>
      </c>
      <c r="AQ41" s="1259">
        <v>0</v>
      </c>
      <c r="AR41" s="1277">
        <v>0</v>
      </c>
      <c r="AS41" s="1260">
        <v>0</v>
      </c>
      <c r="AT41" s="1260"/>
      <c r="AU41" s="1260">
        <v>0</v>
      </c>
    </row>
    <row r="42" spans="1:47" ht="12" customHeight="1" collapsed="1" x14ac:dyDescent="0.2">
      <c r="A42" s="1341" t="s">
        <v>158</v>
      </c>
      <c r="B42" s="664">
        <v>-210.759614</v>
      </c>
      <c r="C42" s="664">
        <v>-292.27591999999999</v>
      </c>
      <c r="D42" s="664">
        <v>0</v>
      </c>
      <c r="E42" s="664">
        <v>0</v>
      </c>
      <c r="F42" s="664">
        <v>0</v>
      </c>
      <c r="G42" s="665">
        <v>0</v>
      </c>
      <c r="H42" s="664">
        <v>-503.03553399999998</v>
      </c>
      <c r="I42" s="665">
        <v>0</v>
      </c>
      <c r="J42" s="710">
        <v>-503.03553399999998</v>
      </c>
      <c r="K42" s="456">
        <v>0</v>
      </c>
      <c r="L42" s="457"/>
      <c r="M42" s="458"/>
      <c r="P42" s="1040" t="s">
        <v>158</v>
      </c>
      <c r="Q42" s="1038"/>
      <c r="R42" s="1259">
        <v>0</v>
      </c>
      <c r="S42" s="1259">
        <v>-210.759614</v>
      </c>
      <c r="T42" s="1260">
        <v>-210.759614</v>
      </c>
      <c r="U42" s="1259"/>
      <c r="V42" s="1259">
        <v>-292.27591999999999</v>
      </c>
      <c r="W42" s="1260">
        <v>-292.27591999999999</v>
      </c>
      <c r="X42" s="1259"/>
      <c r="Y42" s="1259"/>
      <c r="Z42" s="1259"/>
      <c r="AA42" s="1259"/>
      <c r="AB42" s="1259"/>
      <c r="AC42" s="1259"/>
      <c r="AD42" s="1259"/>
      <c r="AE42" s="1260"/>
      <c r="AF42" s="1260"/>
      <c r="AG42" s="1259"/>
      <c r="AH42" s="1259"/>
      <c r="AI42" s="1259"/>
      <c r="AJ42" s="1259"/>
      <c r="AK42" s="1260">
        <v>0</v>
      </c>
      <c r="AL42" s="1260">
        <v>-503.03553399999998</v>
      </c>
      <c r="AM42" s="1260"/>
      <c r="AN42" s="1259"/>
      <c r="AO42" s="1259"/>
      <c r="AP42" s="1259"/>
      <c r="AQ42" s="1259"/>
      <c r="AR42" s="1260">
        <v>0</v>
      </c>
      <c r="AS42" s="1260">
        <v>-503.03553399999998</v>
      </c>
      <c r="AT42" s="1260"/>
      <c r="AU42" s="1260">
        <v>-503.03553399999998</v>
      </c>
    </row>
    <row r="43" spans="1:47" ht="12" hidden="1" customHeight="1" outlineLevel="1" x14ac:dyDescent="0.2">
      <c r="A43" s="682" t="s">
        <v>213</v>
      </c>
      <c r="B43" s="680">
        <v>0</v>
      </c>
      <c r="C43" s="680">
        <v>0</v>
      </c>
      <c r="D43" s="680">
        <v>0</v>
      </c>
      <c r="E43" s="680">
        <v>0</v>
      </c>
      <c r="F43" s="680">
        <v>0</v>
      </c>
      <c r="G43" s="685">
        <v>0</v>
      </c>
      <c r="H43" s="680">
        <v>0</v>
      </c>
      <c r="I43" s="685">
        <v>0</v>
      </c>
      <c r="J43" s="681">
        <v>0</v>
      </c>
      <c r="K43" s="456">
        <v>0</v>
      </c>
      <c r="L43" s="457"/>
      <c r="M43" s="458"/>
      <c r="P43" s="1040" t="s">
        <v>213</v>
      </c>
      <c r="Q43" s="1038"/>
      <c r="R43" s="1259"/>
      <c r="S43" s="1274">
        <v>0</v>
      </c>
      <c r="T43" s="1260">
        <v>0</v>
      </c>
      <c r="U43" s="1259"/>
      <c r="V43" s="1261">
        <v>0</v>
      </c>
      <c r="W43" s="1260">
        <v>0</v>
      </c>
      <c r="X43" s="1259"/>
      <c r="Y43" s="1259"/>
      <c r="Z43" s="1259"/>
      <c r="AA43" s="1259"/>
      <c r="AB43" s="1259"/>
      <c r="AC43" s="1259"/>
      <c r="AD43" s="1259"/>
      <c r="AE43" s="1260"/>
      <c r="AF43" s="1260"/>
      <c r="AG43" s="1259"/>
      <c r="AH43" s="1259"/>
      <c r="AI43" s="1259"/>
      <c r="AJ43" s="1259"/>
      <c r="AK43" s="1260">
        <v>0</v>
      </c>
      <c r="AL43" s="1260">
        <v>0</v>
      </c>
      <c r="AM43" s="1260"/>
      <c r="AN43" s="1259"/>
      <c r="AO43" s="1259"/>
      <c r="AP43" s="1259"/>
      <c r="AQ43" s="1259"/>
      <c r="AR43" s="1260">
        <v>0</v>
      </c>
      <c r="AS43" s="1260">
        <v>0</v>
      </c>
      <c r="AT43" s="1260"/>
      <c r="AU43" s="1260">
        <v>0</v>
      </c>
    </row>
    <row r="44" spans="1:47" ht="12" customHeight="1" collapsed="1" x14ac:dyDescent="0.2">
      <c r="A44" s="1341" t="s">
        <v>415</v>
      </c>
      <c r="B44" s="664">
        <v>0</v>
      </c>
      <c r="C44" s="664">
        <v>0.81257299999999999</v>
      </c>
      <c r="D44" s="664">
        <v>0</v>
      </c>
      <c r="E44" s="664">
        <v>0</v>
      </c>
      <c r="F44" s="664">
        <v>0</v>
      </c>
      <c r="G44" s="665">
        <v>0</v>
      </c>
      <c r="H44" s="664">
        <v>0.81257299999999999</v>
      </c>
      <c r="I44" s="665">
        <v>0</v>
      </c>
      <c r="J44" s="710">
        <v>0.81257299999999999</v>
      </c>
      <c r="K44" s="456">
        <v>0</v>
      </c>
      <c r="L44" s="457"/>
      <c r="M44" s="458"/>
      <c r="P44" s="1040" t="s">
        <v>415</v>
      </c>
      <c r="Q44" s="1038"/>
      <c r="R44" s="1259"/>
      <c r="S44" s="1259"/>
      <c r="T44" s="1260"/>
      <c r="U44" s="1259"/>
      <c r="V44" s="1259">
        <v>0.81257299999999999</v>
      </c>
      <c r="W44" s="1260">
        <v>0.81257299999999999</v>
      </c>
      <c r="X44" s="1259"/>
      <c r="Y44" s="1259"/>
      <c r="Z44" s="1259"/>
      <c r="AA44" s="1259"/>
      <c r="AB44" s="1259"/>
      <c r="AC44" s="1259"/>
      <c r="AD44" s="1259"/>
      <c r="AE44" s="1260"/>
      <c r="AF44" s="1260"/>
      <c r="AG44" s="1259"/>
      <c r="AH44" s="1259"/>
      <c r="AI44" s="1259"/>
      <c r="AJ44" s="1259"/>
      <c r="AK44" s="1260">
        <v>0</v>
      </c>
      <c r="AL44" s="1260">
        <v>0.81257299999999999</v>
      </c>
      <c r="AM44" s="1260"/>
      <c r="AN44" s="1259"/>
      <c r="AO44" s="1259"/>
      <c r="AP44" s="1259"/>
      <c r="AQ44" s="1259"/>
      <c r="AR44" s="1260">
        <v>0</v>
      </c>
      <c r="AS44" s="1260">
        <v>0.81257299999999999</v>
      </c>
      <c r="AT44" s="1260"/>
      <c r="AU44" s="1260">
        <v>0.81257299999999999</v>
      </c>
    </row>
    <row r="45" spans="1:47" ht="12" hidden="1" customHeight="1" outlineLevel="1" x14ac:dyDescent="0.2">
      <c r="A45" s="682" t="s">
        <v>381</v>
      </c>
      <c r="B45" s="680">
        <v>0</v>
      </c>
      <c r="C45" s="680">
        <v>0</v>
      </c>
      <c r="D45" s="680">
        <v>0</v>
      </c>
      <c r="E45" s="680">
        <v>0</v>
      </c>
      <c r="F45" s="680">
        <v>0</v>
      </c>
      <c r="G45" s="685">
        <v>0</v>
      </c>
      <c r="H45" s="680">
        <v>0</v>
      </c>
      <c r="I45" s="685">
        <v>0</v>
      </c>
      <c r="J45" s="681">
        <v>0</v>
      </c>
      <c r="K45" s="456">
        <v>0</v>
      </c>
      <c r="L45" s="457"/>
      <c r="M45" s="458"/>
      <c r="P45" s="1040" t="s">
        <v>778</v>
      </c>
      <c r="Q45" s="1038"/>
      <c r="R45" s="1259"/>
      <c r="S45" s="1259"/>
      <c r="T45" s="1260">
        <v>0</v>
      </c>
      <c r="U45" s="1259"/>
      <c r="V45" s="1259">
        <v>-28.250709000000004</v>
      </c>
      <c r="W45" s="1260">
        <v>-28.250709000000004</v>
      </c>
      <c r="X45" s="1259"/>
      <c r="Y45" s="1259"/>
      <c r="Z45" s="1259"/>
      <c r="AA45" s="1259"/>
      <c r="AB45" s="1259"/>
      <c r="AC45" s="1259"/>
      <c r="AD45" s="1259"/>
      <c r="AE45" s="1260"/>
      <c r="AF45" s="1260"/>
      <c r="AG45" s="1259"/>
      <c r="AH45" s="1259"/>
      <c r="AI45" s="1259"/>
      <c r="AJ45" s="1259"/>
      <c r="AK45" s="1260">
        <v>0</v>
      </c>
      <c r="AL45" s="1260">
        <v>-28.250709000000004</v>
      </c>
      <c r="AM45" s="1260"/>
      <c r="AN45" s="1259"/>
      <c r="AO45" s="1259"/>
      <c r="AP45" s="1259"/>
      <c r="AQ45" s="1259"/>
      <c r="AR45" s="1260">
        <v>0</v>
      </c>
      <c r="AS45" s="1260">
        <v>-28.250709000000004</v>
      </c>
      <c r="AT45" s="1260"/>
      <c r="AU45" s="1260">
        <v>-28.250709000000004</v>
      </c>
    </row>
    <row r="46" spans="1:47" ht="12" customHeight="1" collapsed="1" x14ac:dyDescent="0.2">
      <c r="A46" s="158" t="s">
        <v>380</v>
      </c>
      <c r="B46" s="163">
        <v>0</v>
      </c>
      <c r="C46" s="163">
        <v>-28.250709000000004</v>
      </c>
      <c r="D46" s="163">
        <v>0</v>
      </c>
      <c r="E46" s="163">
        <v>0</v>
      </c>
      <c r="F46" s="163">
        <v>0</v>
      </c>
      <c r="G46" s="263">
        <v>0</v>
      </c>
      <c r="H46" s="163">
        <v>-28.250709000000004</v>
      </c>
      <c r="I46" s="263">
        <v>0</v>
      </c>
      <c r="J46" s="263">
        <v>-28.250709000000004</v>
      </c>
      <c r="K46" s="456">
        <v>0</v>
      </c>
      <c r="L46" s="457"/>
      <c r="M46" s="458"/>
      <c r="P46" s="1040" t="s">
        <v>255</v>
      </c>
      <c r="Q46" s="1038"/>
      <c r="R46" s="1259"/>
      <c r="S46" s="1259"/>
      <c r="T46" s="1260">
        <v>0</v>
      </c>
      <c r="U46" s="1259"/>
      <c r="V46" s="1259">
        <v>-111.099217</v>
      </c>
      <c r="W46" s="1260">
        <v>-111.099217</v>
      </c>
      <c r="X46" s="1259"/>
      <c r="Y46" s="1259"/>
      <c r="Z46" s="1259"/>
      <c r="AA46" s="1259"/>
      <c r="AB46" s="1259"/>
      <c r="AC46" s="1259"/>
      <c r="AD46" s="1259"/>
      <c r="AE46" s="1260"/>
      <c r="AF46" s="1260"/>
      <c r="AG46" s="1259"/>
      <c r="AH46" s="1259"/>
      <c r="AI46" s="1259"/>
      <c r="AJ46" s="1259"/>
      <c r="AK46" s="1260">
        <v>0</v>
      </c>
      <c r="AL46" s="1260">
        <v>-111.099217</v>
      </c>
      <c r="AM46" s="1260"/>
      <c r="AN46" s="1259"/>
      <c r="AO46" s="1259"/>
      <c r="AP46" s="1259"/>
      <c r="AQ46" s="1259"/>
      <c r="AR46" s="1260">
        <v>0</v>
      </c>
      <c r="AS46" s="1260">
        <v>-111.099217</v>
      </c>
      <c r="AT46" s="1260"/>
      <c r="AU46" s="1260">
        <v>-111.099217</v>
      </c>
    </row>
    <row r="47" spans="1:47" ht="12" hidden="1" customHeight="1" outlineLevel="1" x14ac:dyDescent="0.2">
      <c r="A47" s="682" t="s">
        <v>236</v>
      </c>
      <c r="B47" s="680"/>
      <c r="C47" s="680"/>
      <c r="D47" s="680"/>
      <c r="E47" s="680"/>
      <c r="F47" s="680"/>
      <c r="G47" s="685"/>
      <c r="H47" s="680"/>
      <c r="I47" s="685"/>
      <c r="J47" s="681"/>
      <c r="K47" s="456"/>
      <c r="L47" s="457"/>
      <c r="M47" s="458"/>
      <c r="P47" s="1040" t="s">
        <v>779</v>
      </c>
      <c r="Q47" s="1038"/>
      <c r="R47" s="1259"/>
      <c r="S47" s="1259"/>
      <c r="T47" s="1260">
        <v>0</v>
      </c>
      <c r="U47" s="1259"/>
      <c r="V47" s="1259">
        <v>0</v>
      </c>
      <c r="W47" s="1260">
        <v>0</v>
      </c>
      <c r="X47" s="1259"/>
      <c r="Y47" s="1259"/>
      <c r="Z47" s="1259"/>
      <c r="AA47" s="1259"/>
      <c r="AB47" s="1259"/>
      <c r="AC47" s="1259"/>
      <c r="AD47" s="1259"/>
      <c r="AE47" s="1260"/>
      <c r="AF47" s="1260"/>
      <c r="AG47" s="1259"/>
      <c r="AH47" s="1259"/>
      <c r="AI47" s="1259"/>
      <c r="AJ47" s="1259"/>
      <c r="AK47" s="1260">
        <v>0</v>
      </c>
      <c r="AL47" s="1260">
        <v>0</v>
      </c>
      <c r="AM47" s="1260"/>
      <c r="AN47" s="1259"/>
      <c r="AO47" s="1259"/>
      <c r="AP47" s="1259"/>
      <c r="AQ47" s="1259"/>
      <c r="AR47" s="1260">
        <v>0</v>
      </c>
      <c r="AS47" s="1260">
        <v>0</v>
      </c>
      <c r="AT47" s="1260"/>
      <c r="AU47" s="1260">
        <v>0</v>
      </c>
    </row>
    <row r="48" spans="1:47" ht="12" hidden="1" customHeight="1" outlineLevel="1" x14ac:dyDescent="0.2">
      <c r="A48" s="684" t="s">
        <v>237</v>
      </c>
      <c r="B48" s="680"/>
      <c r="C48" s="680"/>
      <c r="D48" s="680"/>
      <c r="E48" s="680"/>
      <c r="F48" s="680"/>
      <c r="G48" s="685"/>
      <c r="H48" s="680"/>
      <c r="I48" s="685"/>
      <c r="J48" s="681"/>
      <c r="K48" s="456">
        <v>0</v>
      </c>
      <c r="L48" s="474" t="s">
        <v>138</v>
      </c>
      <c r="M48" s="474"/>
      <c r="P48" s="1040" t="s">
        <v>229</v>
      </c>
      <c r="Q48" s="1038"/>
      <c r="R48" s="1259"/>
      <c r="S48" s="1259"/>
      <c r="T48" s="1260">
        <v>0</v>
      </c>
      <c r="U48" s="1259"/>
      <c r="V48" s="1259">
        <v>0</v>
      </c>
      <c r="W48" s="1260">
        <v>0</v>
      </c>
      <c r="X48" s="1259"/>
      <c r="Y48" s="1259"/>
      <c r="Z48" s="1259"/>
      <c r="AA48" s="1259"/>
      <c r="AB48" s="1259"/>
      <c r="AC48" s="1259"/>
      <c r="AD48" s="1259"/>
      <c r="AE48" s="1260"/>
      <c r="AF48" s="1260"/>
      <c r="AG48" s="1259"/>
      <c r="AH48" s="1259"/>
      <c r="AI48" s="1259"/>
      <c r="AJ48" s="1259"/>
      <c r="AK48" s="1260">
        <v>0</v>
      </c>
      <c r="AL48" s="1260">
        <v>0</v>
      </c>
      <c r="AM48" s="1260"/>
      <c r="AN48" s="1259"/>
      <c r="AO48" s="1259"/>
      <c r="AP48" s="1259"/>
      <c r="AQ48" s="1259"/>
      <c r="AR48" s="1260">
        <v>0</v>
      </c>
      <c r="AS48" s="1260">
        <v>0</v>
      </c>
      <c r="AT48" s="1260"/>
      <c r="AU48" s="1260">
        <v>0</v>
      </c>
    </row>
    <row r="49" spans="1:58" ht="12" hidden="1" customHeight="1" outlineLevel="1" x14ac:dyDescent="0.2">
      <c r="A49" s="682" t="s">
        <v>229</v>
      </c>
      <c r="B49" s="680">
        <v>0</v>
      </c>
      <c r="C49" s="680">
        <v>0</v>
      </c>
      <c r="D49" s="680">
        <v>0</v>
      </c>
      <c r="E49" s="680">
        <v>0</v>
      </c>
      <c r="F49" s="680">
        <v>0</v>
      </c>
      <c r="G49" s="685">
        <v>0</v>
      </c>
      <c r="H49" s="680">
        <v>0</v>
      </c>
      <c r="I49" s="685">
        <v>0</v>
      </c>
      <c r="J49" s="681">
        <v>0</v>
      </c>
      <c r="K49" s="456">
        <v>0</v>
      </c>
      <c r="L49" s="474" t="s">
        <v>138</v>
      </c>
      <c r="M49" s="474"/>
      <c r="P49" s="1040" t="s">
        <v>780</v>
      </c>
      <c r="Q49" s="1038"/>
      <c r="R49" s="1259"/>
      <c r="S49" s="1259"/>
      <c r="T49" s="1260">
        <v>0</v>
      </c>
      <c r="U49" s="1259"/>
      <c r="V49" s="1259">
        <v>0</v>
      </c>
      <c r="W49" s="1260">
        <v>0</v>
      </c>
      <c r="X49" s="1259"/>
      <c r="Y49" s="1259"/>
      <c r="Z49" s="1259"/>
      <c r="AA49" s="1259"/>
      <c r="AB49" s="1259"/>
      <c r="AC49" s="1259"/>
      <c r="AD49" s="1259"/>
      <c r="AE49" s="1260"/>
      <c r="AF49" s="1260"/>
      <c r="AG49" s="1259"/>
      <c r="AH49" s="1259"/>
      <c r="AI49" s="1259"/>
      <c r="AJ49" s="1259"/>
      <c r="AK49" s="1260">
        <v>0</v>
      </c>
      <c r="AL49" s="1260">
        <v>0</v>
      </c>
      <c r="AM49" s="1260"/>
      <c r="AN49" s="1259"/>
      <c r="AO49" s="1259"/>
      <c r="AP49" s="1259"/>
      <c r="AQ49" s="1259"/>
      <c r="AR49" s="1260">
        <v>0</v>
      </c>
      <c r="AS49" s="1260">
        <v>0</v>
      </c>
      <c r="AT49" s="1260"/>
      <c r="AU49" s="1260">
        <v>0</v>
      </c>
    </row>
    <row r="50" spans="1:58" ht="12" hidden="1" customHeight="1" outlineLevel="1" collapsed="1" x14ac:dyDescent="0.2">
      <c r="A50" s="682" t="s">
        <v>413</v>
      </c>
      <c r="B50" s="680"/>
      <c r="C50" s="680"/>
      <c r="D50" s="680"/>
      <c r="E50" s="680"/>
      <c r="F50" s="680"/>
      <c r="G50" s="685"/>
      <c r="H50" s="680"/>
      <c r="I50" s="685"/>
      <c r="J50" s="681"/>
      <c r="K50" s="456"/>
      <c r="L50" s="457"/>
      <c r="M50" s="458"/>
      <c r="P50" s="1040" t="s">
        <v>153</v>
      </c>
      <c r="Q50" s="1038"/>
      <c r="R50" s="1259"/>
      <c r="S50" s="1259"/>
      <c r="T50" s="1260">
        <v>0</v>
      </c>
      <c r="U50" s="1259"/>
      <c r="V50" s="1259">
        <v>9.0949470177292806E-16</v>
      </c>
      <c r="W50" s="1260">
        <v>9.0949470177292806E-16</v>
      </c>
      <c r="X50" s="1259"/>
      <c r="Y50" s="1259"/>
      <c r="Z50" s="1259"/>
      <c r="AA50" s="1259"/>
      <c r="AB50" s="1259"/>
      <c r="AC50" s="1259"/>
      <c r="AD50" s="1259"/>
      <c r="AE50" s="1260"/>
      <c r="AF50" s="1260"/>
      <c r="AG50" s="1259"/>
      <c r="AH50" s="1259"/>
      <c r="AI50" s="1259"/>
      <c r="AJ50" s="1259"/>
      <c r="AK50" s="1260">
        <v>0</v>
      </c>
      <c r="AL50" s="1260">
        <v>9.0949470177292806E-16</v>
      </c>
      <c r="AM50" s="1260"/>
      <c r="AN50" s="1259"/>
      <c r="AO50" s="1259"/>
      <c r="AP50" s="1259"/>
      <c r="AQ50" s="1259"/>
      <c r="AR50" s="1260">
        <v>0</v>
      </c>
      <c r="AS50" s="1260">
        <v>9.0949470177292806E-16</v>
      </c>
      <c r="AT50" s="1260"/>
      <c r="AU50" s="1260">
        <v>9.0949470177292806E-16</v>
      </c>
    </row>
    <row r="51" spans="1:58" ht="12" hidden="1" customHeight="1" outlineLevel="1" x14ac:dyDescent="0.2">
      <c r="A51" s="684" t="s">
        <v>414</v>
      </c>
      <c r="B51" s="680">
        <v>0</v>
      </c>
      <c r="C51" s="680">
        <v>0</v>
      </c>
      <c r="D51" s="680">
        <v>0</v>
      </c>
      <c r="E51" s="680">
        <v>0</v>
      </c>
      <c r="F51" s="680">
        <v>0</v>
      </c>
      <c r="G51" s="685">
        <v>0</v>
      </c>
      <c r="H51" s="680">
        <v>0</v>
      </c>
      <c r="I51" s="685">
        <v>0</v>
      </c>
      <c r="J51" s="681">
        <v>0</v>
      </c>
      <c r="K51" s="456">
        <v>0</v>
      </c>
      <c r="L51" s="457"/>
      <c r="M51" s="458"/>
      <c r="P51" s="1040" t="s">
        <v>781</v>
      </c>
      <c r="Q51" s="1038"/>
      <c r="R51" s="1259"/>
      <c r="S51" s="1259"/>
      <c r="T51" s="1260">
        <v>0</v>
      </c>
      <c r="U51" s="1259"/>
      <c r="V51" s="1259">
        <v>-6.5802697207999987</v>
      </c>
      <c r="W51" s="1278">
        <v>-6.5802697207999987</v>
      </c>
      <c r="X51" s="1259"/>
      <c r="Y51" s="1259"/>
      <c r="Z51" s="1259"/>
      <c r="AA51" s="1259"/>
      <c r="AB51" s="1259"/>
      <c r="AC51" s="1259"/>
      <c r="AD51" s="1259"/>
      <c r="AE51" s="1260"/>
      <c r="AF51" s="1260"/>
      <c r="AG51" s="1259"/>
      <c r="AH51" s="1259"/>
      <c r="AI51" s="1259"/>
      <c r="AJ51" s="1259"/>
      <c r="AK51" s="1260">
        <v>0</v>
      </c>
      <c r="AL51" s="1260">
        <v>-6.5802697207999987</v>
      </c>
      <c r="AM51" s="1260"/>
      <c r="AN51" s="1259"/>
      <c r="AO51" s="1259"/>
      <c r="AP51" s="1279">
        <v>-26.615976999999997</v>
      </c>
      <c r="AQ51" s="1259"/>
      <c r="AR51" s="1260">
        <v>-26.615976999999997</v>
      </c>
      <c r="AS51" s="1260">
        <v>-33.196246720799998</v>
      </c>
      <c r="AT51" s="1260"/>
      <c r="AU51" s="1260">
        <v>-33.196246720799998</v>
      </c>
    </row>
    <row r="52" spans="1:58" ht="12" customHeight="1" collapsed="1" x14ac:dyDescent="0.2">
      <c r="A52" s="158" t="s">
        <v>255</v>
      </c>
      <c r="B52" s="163">
        <v>0</v>
      </c>
      <c r="C52" s="163">
        <v>-111.099217</v>
      </c>
      <c r="D52" s="163">
        <v>0</v>
      </c>
      <c r="E52" s="163">
        <v>0</v>
      </c>
      <c r="F52" s="163">
        <v>0</v>
      </c>
      <c r="G52" s="263">
        <v>0</v>
      </c>
      <c r="H52" s="163">
        <v>-111.099217</v>
      </c>
      <c r="I52" s="263">
        <v>0</v>
      </c>
      <c r="J52" s="164">
        <v>-111.099217</v>
      </c>
      <c r="K52" s="456">
        <v>0</v>
      </c>
      <c r="L52" s="457"/>
      <c r="M52" s="458"/>
      <c r="P52" s="1040" t="s">
        <v>733</v>
      </c>
      <c r="Q52" s="1038"/>
      <c r="R52" s="1259"/>
      <c r="S52" s="1261">
        <v>0</v>
      </c>
      <c r="T52" s="1260">
        <v>0</v>
      </c>
      <c r="U52" s="1259"/>
      <c r="V52" s="1259">
        <v>0</v>
      </c>
      <c r="W52" s="1260">
        <v>0</v>
      </c>
      <c r="X52" s="1259"/>
      <c r="Y52" s="1259"/>
      <c r="Z52" s="1259"/>
      <c r="AA52" s="1259"/>
      <c r="AB52" s="1259"/>
      <c r="AC52" s="1259"/>
      <c r="AD52" s="1259"/>
      <c r="AE52" s="1260"/>
      <c r="AF52" s="1260"/>
      <c r="AG52" s="1259"/>
      <c r="AH52" s="1259"/>
      <c r="AI52" s="1259"/>
      <c r="AJ52" s="1259"/>
      <c r="AK52" s="1260">
        <v>0</v>
      </c>
      <c r="AL52" s="1260">
        <v>0</v>
      </c>
      <c r="AM52" s="1260"/>
      <c r="AN52" s="1259"/>
      <c r="AO52" s="1259"/>
      <c r="AP52" s="1259"/>
      <c r="AQ52" s="1259"/>
      <c r="AR52" s="1260">
        <v>0</v>
      </c>
      <c r="AS52" s="1260">
        <v>0</v>
      </c>
      <c r="AT52" s="1260"/>
      <c r="AU52" s="1260">
        <v>0</v>
      </c>
    </row>
    <row r="53" spans="1:58" ht="12" hidden="1" customHeight="1" outlineLevel="1" x14ac:dyDescent="0.2">
      <c r="A53" s="682" t="s">
        <v>153</v>
      </c>
      <c r="B53" s="680">
        <v>0</v>
      </c>
      <c r="C53" s="680">
        <v>9.0949470177292806E-16</v>
      </c>
      <c r="D53" s="680">
        <v>0</v>
      </c>
      <c r="E53" s="680">
        <v>0</v>
      </c>
      <c r="F53" s="680">
        <v>0</v>
      </c>
      <c r="G53" s="685">
        <v>0</v>
      </c>
      <c r="H53" s="680">
        <v>9.0949470177292806E-16</v>
      </c>
      <c r="I53" s="685">
        <v>0</v>
      </c>
      <c r="J53" s="681">
        <v>9.0949470177292806E-16</v>
      </c>
      <c r="K53" s="456">
        <v>0</v>
      </c>
      <c r="L53" s="457"/>
      <c r="M53" s="458"/>
      <c r="P53" s="1052"/>
      <c r="Q53" s="1038"/>
      <c r="R53" s="1259"/>
      <c r="S53" s="1259"/>
      <c r="T53" s="1260">
        <v>0</v>
      </c>
      <c r="U53" s="1259"/>
      <c r="V53" s="1259"/>
      <c r="W53" s="1260">
        <v>0</v>
      </c>
      <c r="X53" s="1259"/>
      <c r="Y53" s="1259"/>
      <c r="Z53" s="1259"/>
      <c r="AA53" s="1259"/>
      <c r="AB53" s="1259"/>
      <c r="AC53" s="1259"/>
      <c r="AD53" s="1259"/>
      <c r="AE53" s="1260"/>
      <c r="AF53" s="1260"/>
      <c r="AG53" s="1259"/>
      <c r="AH53" s="1259"/>
      <c r="AI53" s="1259"/>
      <c r="AJ53" s="1259"/>
      <c r="AK53" s="1260">
        <v>0</v>
      </c>
      <c r="AL53" s="1620">
        <v>0</v>
      </c>
      <c r="AM53" s="1260"/>
      <c r="AN53" s="1621"/>
      <c r="AO53" s="1621"/>
      <c r="AP53" s="1621"/>
      <c r="AQ53" s="1621"/>
      <c r="AR53" s="1260">
        <v>0</v>
      </c>
      <c r="AS53" s="1260">
        <v>0</v>
      </c>
      <c r="AT53" s="1260"/>
      <c r="AU53" s="1260">
        <v>0</v>
      </c>
    </row>
    <row r="54" spans="1:58" ht="12" customHeight="1" collapsed="1" thickBot="1" x14ac:dyDescent="0.25">
      <c r="A54" s="158" t="s">
        <v>346</v>
      </c>
      <c r="B54" s="163">
        <v>0</v>
      </c>
      <c r="C54" s="163">
        <v>-6.5802697207999987</v>
      </c>
      <c r="D54" s="163">
        <v>0</v>
      </c>
      <c r="E54" s="163">
        <v>0</v>
      </c>
      <c r="F54" s="163">
        <v>0</v>
      </c>
      <c r="G54" s="263">
        <v>-26.615976999999997</v>
      </c>
      <c r="H54" s="163">
        <v>-33.196246720799998</v>
      </c>
      <c r="I54" s="263">
        <v>0</v>
      </c>
      <c r="J54" s="164">
        <v>-33.196246720799998</v>
      </c>
      <c r="K54" s="456">
        <v>0</v>
      </c>
      <c r="L54" s="457"/>
      <c r="M54" s="458"/>
      <c r="P54" s="1213" t="s">
        <v>782</v>
      </c>
      <c r="Q54" s="1214"/>
      <c r="R54" s="1280">
        <v>327.84707299999997</v>
      </c>
      <c r="S54" s="1280">
        <v>8059.2233080000005</v>
      </c>
      <c r="T54" s="1281">
        <v>8387.0703809999995</v>
      </c>
      <c r="U54" s="1282">
        <v>-268.714008191152</v>
      </c>
      <c r="V54" s="1282">
        <v>9587.8010484332408</v>
      </c>
      <c r="W54" s="1283">
        <v>9319.0870402420896</v>
      </c>
      <c r="X54" s="1282">
        <v>52.1835060254</v>
      </c>
      <c r="Y54" s="1282">
        <v>1.1684271086822</v>
      </c>
      <c r="Z54" s="1282">
        <v>139.2506659794</v>
      </c>
      <c r="AA54" s="1282">
        <v>4353.7970424067998</v>
      </c>
      <c r="AB54" s="1282">
        <v>53.063681362000004</v>
      </c>
      <c r="AC54" s="1282">
        <v>-91.357024669399905</v>
      </c>
      <c r="AD54" s="1282">
        <v>1963.2016937516</v>
      </c>
      <c r="AE54" s="1284">
        <v>6471.3079919644797</v>
      </c>
      <c r="AF54" s="1284">
        <v>-1531.9813027804</v>
      </c>
      <c r="AG54" s="1282">
        <v>1734.1900531589902</v>
      </c>
      <c r="AH54" s="1282">
        <v>-467.03397143770007</v>
      </c>
      <c r="AI54" s="1282">
        <v>11.762194090126361</v>
      </c>
      <c r="AJ54" s="1282">
        <v>7.0271085572997647</v>
      </c>
      <c r="AK54" s="1281">
        <v>1285.9453843687161</v>
      </c>
      <c r="AL54" s="1285">
        <v>23931.429494794902</v>
      </c>
      <c r="AM54" s="1281">
        <v>0</v>
      </c>
      <c r="AN54" s="1282">
        <v>3007.940032</v>
      </c>
      <c r="AO54" s="1282">
        <v>453.780216</v>
      </c>
      <c r="AP54" s="1282">
        <v>67.807374999999993</v>
      </c>
      <c r="AQ54" s="1282">
        <v>270.75129100000004</v>
      </c>
      <c r="AR54" s="1281">
        <v>3800.278914</v>
      </c>
      <c r="AS54" s="1281">
        <v>27731.708408794897</v>
      </c>
      <c r="AT54" s="1281">
        <v>8.862097631200001</v>
      </c>
      <c r="AU54" s="1281">
        <v>27740.570506426098</v>
      </c>
    </row>
    <row r="55" spans="1:58" ht="12" hidden="1" customHeight="1" outlineLevel="1" x14ac:dyDescent="0.2">
      <c r="A55" s="682" t="s">
        <v>733</v>
      </c>
      <c r="B55" s="680">
        <v>0</v>
      </c>
      <c r="C55" s="680">
        <v>0</v>
      </c>
      <c r="D55" s="680">
        <v>0</v>
      </c>
      <c r="E55" s="680">
        <v>0</v>
      </c>
      <c r="F55" s="680">
        <v>0</v>
      </c>
      <c r="G55" s="685">
        <v>0</v>
      </c>
      <c r="H55" s="680">
        <v>0</v>
      </c>
      <c r="I55" s="685">
        <v>0</v>
      </c>
      <c r="J55" s="681">
        <v>0</v>
      </c>
      <c r="K55" s="456"/>
      <c r="L55" s="457"/>
      <c r="M55" s="458"/>
      <c r="P55" s="1038"/>
      <c r="Q55" s="1038"/>
      <c r="R55" s="1045"/>
      <c r="S55" s="1045"/>
      <c r="T55" s="1045"/>
      <c r="U55" s="1045"/>
      <c r="V55" s="1045"/>
      <c r="W55" s="1045"/>
      <c r="X55" s="1045"/>
      <c r="Y55" s="1045"/>
      <c r="Z55" s="1045"/>
      <c r="AA55" s="1045"/>
      <c r="AB55" s="1045"/>
      <c r="AC55" s="1045"/>
      <c r="AD55" s="1045"/>
      <c r="AE55" s="1045"/>
      <c r="AF55" s="1045"/>
      <c r="AG55" s="1045"/>
      <c r="AH55" s="1045"/>
      <c r="AI55" s="1045"/>
      <c r="AJ55" s="1045"/>
      <c r="AK55" s="1045"/>
      <c r="AL55" s="1045"/>
      <c r="AM55" s="1045"/>
      <c r="AN55" s="1045"/>
      <c r="AO55" s="1045"/>
      <c r="AP55" s="1045"/>
      <c r="AQ55" s="1045"/>
      <c r="AR55" s="1045"/>
      <c r="AS55" s="1045"/>
      <c r="AT55" s="1045"/>
      <c r="AU55" s="1045"/>
    </row>
    <row r="56" spans="1:58" ht="12" hidden="1" customHeight="1" outlineLevel="1" x14ac:dyDescent="0.2">
      <c r="A56" s="682" t="s">
        <v>171</v>
      </c>
      <c r="B56" s="680">
        <v>0</v>
      </c>
      <c r="C56" s="680">
        <v>0</v>
      </c>
      <c r="D56" s="680">
        <v>0</v>
      </c>
      <c r="E56" s="680">
        <v>0</v>
      </c>
      <c r="F56" s="680">
        <v>0</v>
      </c>
      <c r="G56" s="685">
        <v>0</v>
      </c>
      <c r="H56" s="680">
        <v>0</v>
      </c>
      <c r="I56" s="685">
        <v>0</v>
      </c>
      <c r="J56" s="681">
        <v>0</v>
      </c>
      <c r="K56" s="456">
        <v>0</v>
      </c>
      <c r="L56" s="457"/>
      <c r="M56" s="458"/>
      <c r="P56" s="1215"/>
      <c r="Q56" s="1038"/>
      <c r="R56" s="1038"/>
      <c r="S56" s="1038"/>
      <c r="T56" s="1038"/>
      <c r="U56" s="1038"/>
      <c r="V56" s="1038"/>
      <c r="W56" s="1038"/>
      <c r="X56" s="1038"/>
      <c r="Y56" s="1038"/>
      <c r="Z56" s="1038"/>
      <c r="AA56" s="1038"/>
      <c r="AB56" s="1038"/>
      <c r="AC56" s="1038"/>
      <c r="AD56" s="1038"/>
      <c r="AE56" s="1038"/>
      <c r="AF56" s="1038"/>
      <c r="AG56" s="1038"/>
      <c r="AH56" s="1038"/>
      <c r="AI56" s="1038"/>
      <c r="AJ56" s="1038"/>
      <c r="AK56" s="1038"/>
      <c r="AL56" s="1038"/>
      <c r="AM56" s="1038"/>
      <c r="AN56" s="1038"/>
      <c r="AO56" s="1038"/>
      <c r="AP56" s="1038"/>
      <c r="AQ56" s="1038"/>
      <c r="AR56" s="1038"/>
      <c r="AS56" s="1038"/>
      <c r="AT56" s="1038"/>
      <c r="AU56" s="1038"/>
    </row>
    <row r="57" spans="1:58" s="313" customFormat="1" ht="12" customHeight="1" collapsed="1" x14ac:dyDescent="0.2">
      <c r="A57" s="475" t="s">
        <v>154</v>
      </c>
      <c r="B57" s="252">
        <v>8387.0703809999995</v>
      </c>
      <c r="C57" s="252">
        <v>9319.0870402420896</v>
      </c>
      <c r="D57" s="252">
        <v>6471.3079919644797</v>
      </c>
      <c r="E57" s="252">
        <v>-1531.9813027804</v>
      </c>
      <c r="F57" s="252">
        <v>1285.9453843687161</v>
      </c>
      <c r="G57" s="253">
        <v>3800.278914</v>
      </c>
      <c r="H57" s="252">
        <v>27731.708408794897</v>
      </c>
      <c r="I57" s="253">
        <v>8.862097631200001</v>
      </c>
      <c r="J57" s="253">
        <v>27740.570506426098</v>
      </c>
      <c r="K57" s="456">
        <v>0</v>
      </c>
      <c r="L57" s="469"/>
      <c r="M57" s="458"/>
      <c r="P57" s="1038"/>
      <c r="Q57" s="1038"/>
      <c r="R57" s="1038"/>
      <c r="S57" s="1038"/>
      <c r="T57" s="1038"/>
      <c r="U57" s="1038"/>
      <c r="V57" s="1038"/>
      <c r="W57" s="1038"/>
      <c r="X57" s="1038"/>
      <c r="Y57" s="1038"/>
      <c r="Z57" s="1038"/>
      <c r="AA57" s="1038"/>
      <c r="AB57" s="1038"/>
      <c r="AC57" s="1038"/>
      <c r="AD57" s="1038"/>
      <c r="AE57" s="1038"/>
      <c r="AF57" s="1038"/>
      <c r="AG57" s="1038"/>
      <c r="AH57" s="1038"/>
      <c r="AI57" s="1038"/>
      <c r="AJ57" s="1038"/>
      <c r="AK57" s="1038"/>
      <c r="AL57" s="1038"/>
      <c r="AM57" s="1038"/>
      <c r="AN57" s="1038"/>
      <c r="AO57" s="1038"/>
      <c r="AP57" s="1038"/>
      <c r="AQ57" s="1038"/>
      <c r="AR57" s="1038"/>
      <c r="AS57" s="1038"/>
      <c r="AT57" s="1038"/>
      <c r="AU57" s="1038"/>
      <c r="AV57" s="425"/>
      <c r="AW57" s="425"/>
      <c r="AX57" s="425"/>
      <c r="AY57" s="425"/>
      <c r="AZ57" s="425"/>
      <c r="BA57" s="425"/>
      <c r="BB57" s="425"/>
      <c r="BC57" s="425"/>
      <c r="BD57" s="425"/>
      <c r="BE57" s="425"/>
      <c r="BF57" s="425"/>
    </row>
    <row r="58" spans="1:58" x14ac:dyDescent="0.15">
      <c r="A58" s="209"/>
      <c r="B58" s="139"/>
      <c r="C58" s="139"/>
      <c r="D58" s="139"/>
      <c r="E58" s="139"/>
      <c r="F58" s="139"/>
      <c r="G58" s="140"/>
      <c r="H58" s="139"/>
      <c r="I58" s="140"/>
      <c r="J58" s="140"/>
      <c r="P58" s="1216"/>
      <c r="Q58" s="1216"/>
      <c r="R58" s="1217"/>
      <c r="S58" s="1217"/>
      <c r="T58" s="1217"/>
      <c r="U58" s="1217"/>
      <c r="V58" s="1217"/>
      <c r="W58" s="1217"/>
      <c r="X58" s="1217"/>
      <c r="Y58" s="1217"/>
      <c r="Z58" s="1217"/>
      <c r="AA58" s="1217"/>
      <c r="AB58" s="1217"/>
      <c r="AC58" s="1217"/>
      <c r="AD58" s="1217"/>
      <c r="AE58" s="1217"/>
      <c r="AF58" s="1217"/>
      <c r="AG58" s="1217"/>
      <c r="AH58" s="1217"/>
      <c r="AI58" s="1217"/>
      <c r="AJ58" s="1217"/>
      <c r="AK58" s="1218"/>
      <c r="AL58" s="1218"/>
      <c r="AM58" s="1218"/>
      <c r="AN58" s="1218"/>
      <c r="AO58" s="1218"/>
      <c r="AP58" s="1218"/>
      <c r="AQ58" s="1218"/>
      <c r="AR58" s="1217"/>
      <c r="AS58" s="1217"/>
      <c r="AT58" s="1216"/>
      <c r="AU58" s="1217"/>
      <c r="AV58" s="180"/>
      <c r="AW58" s="180"/>
      <c r="AX58" s="180"/>
      <c r="AY58" s="180"/>
      <c r="AZ58" s="180"/>
      <c r="BA58" s="180"/>
      <c r="BB58" s="180"/>
      <c r="BC58" s="180"/>
      <c r="BD58" s="180"/>
      <c r="BE58" s="180"/>
      <c r="BF58" s="180"/>
    </row>
    <row r="59" spans="1:58" ht="12" customHeight="1" x14ac:dyDescent="0.15">
      <c r="A59" s="476"/>
      <c r="B59" s="204"/>
      <c r="C59" s="204"/>
      <c r="D59" s="204"/>
      <c r="E59" s="204"/>
      <c r="F59" s="204"/>
      <c r="G59" s="455"/>
      <c r="H59" s="204"/>
      <c r="I59" s="455"/>
      <c r="J59" s="205"/>
      <c r="P59" s="1216"/>
      <c r="Q59" s="1216" t="s">
        <v>755</v>
      </c>
      <c r="R59" s="1218" t="s">
        <v>91</v>
      </c>
      <c r="S59" s="1218" t="s">
        <v>92</v>
      </c>
      <c r="T59" s="1218" t="s">
        <v>396</v>
      </c>
      <c r="U59" s="1218" t="s">
        <v>133</v>
      </c>
      <c r="V59" s="1218" t="s">
        <v>134</v>
      </c>
      <c r="W59" s="1218" t="s">
        <v>134</v>
      </c>
      <c r="X59" s="1218" t="s">
        <v>756</v>
      </c>
      <c r="Y59" s="1218" t="s">
        <v>757</v>
      </c>
      <c r="Z59" s="1218" t="s">
        <v>758</v>
      </c>
      <c r="AA59" s="1218" t="s">
        <v>759</v>
      </c>
      <c r="AB59" s="1218" t="s">
        <v>760</v>
      </c>
      <c r="AC59" s="1218" t="s">
        <v>761</v>
      </c>
      <c r="AD59" s="1218" t="s">
        <v>762</v>
      </c>
      <c r="AE59" s="1218" t="s">
        <v>231</v>
      </c>
      <c r="AF59" s="1218" t="s">
        <v>567</v>
      </c>
      <c r="AG59" s="1218" t="s">
        <v>763</v>
      </c>
      <c r="AH59" s="1218" t="s">
        <v>764</v>
      </c>
      <c r="AI59" s="1218" t="s">
        <v>892</v>
      </c>
      <c r="AJ59" s="1218" t="s">
        <v>893</v>
      </c>
      <c r="AK59" s="1218" t="s">
        <v>135</v>
      </c>
      <c r="AL59" s="1218" t="s">
        <v>210</v>
      </c>
      <c r="AM59" s="1218" t="s">
        <v>32</v>
      </c>
      <c r="AN59" s="1218" t="s">
        <v>765</v>
      </c>
      <c r="AO59" s="1218" t="s">
        <v>766</v>
      </c>
      <c r="AP59" s="1218" t="s">
        <v>509</v>
      </c>
      <c r="AQ59" s="1218" t="s">
        <v>767</v>
      </c>
      <c r="AR59" s="1218" t="s">
        <v>222</v>
      </c>
      <c r="AS59" s="1218" t="s">
        <v>784</v>
      </c>
      <c r="AT59" s="1218" t="s">
        <v>768</v>
      </c>
      <c r="AU59" s="1218" t="s">
        <v>172</v>
      </c>
      <c r="AV59" s="180"/>
      <c r="AW59" s="180"/>
      <c r="AX59" s="180"/>
      <c r="AY59" s="180"/>
      <c r="AZ59" s="180"/>
      <c r="BA59" s="180"/>
      <c r="BB59" s="180"/>
      <c r="BC59" s="180"/>
      <c r="BD59" s="180"/>
      <c r="BE59" s="180"/>
      <c r="BF59" s="180"/>
    </row>
    <row r="60" spans="1:58" ht="12" customHeight="1" x14ac:dyDescent="0.2">
      <c r="A60" s="236" t="s">
        <v>1086</v>
      </c>
      <c r="B60" s="204"/>
      <c r="C60" s="204"/>
      <c r="D60" s="204"/>
      <c r="E60" s="204"/>
      <c r="F60" s="204"/>
      <c r="G60" s="455"/>
      <c r="H60" s="204"/>
      <c r="I60" s="455"/>
      <c r="J60" s="205"/>
      <c r="P60" s="1216"/>
      <c r="Q60" s="1219"/>
      <c r="R60" s="1217"/>
      <c r="S60" s="1217"/>
      <c r="T60" s="1217"/>
      <c r="U60" s="1217"/>
      <c r="V60" s="1217"/>
      <c r="W60" s="1217"/>
      <c r="X60" s="1217"/>
      <c r="Y60" s="1217"/>
      <c r="Z60" s="1217"/>
      <c r="AA60" s="1217"/>
      <c r="AB60" s="1217"/>
      <c r="AC60" s="1217"/>
      <c r="AD60" s="1217"/>
      <c r="AE60" s="1217"/>
      <c r="AF60" s="1217"/>
      <c r="AG60" s="1217"/>
      <c r="AH60" s="1217"/>
      <c r="AI60" s="1217"/>
      <c r="AJ60" s="1217"/>
      <c r="AK60" s="1217"/>
      <c r="AL60" s="1220"/>
      <c r="AM60" s="1217"/>
      <c r="AN60" s="1217"/>
      <c r="AO60" s="1217"/>
      <c r="AP60" s="1217"/>
      <c r="AQ60" s="1217"/>
      <c r="AR60" s="1217"/>
      <c r="AS60" s="1217"/>
      <c r="AT60" s="1217"/>
      <c r="AU60" s="1217"/>
      <c r="AV60" s="717"/>
      <c r="AW60" s="717"/>
      <c r="AX60" s="717"/>
      <c r="AY60" s="717"/>
      <c r="AZ60" s="717"/>
      <c r="BA60" s="717"/>
      <c r="BB60" s="717"/>
      <c r="BC60" s="717"/>
      <c r="BD60" s="717"/>
      <c r="BE60" s="717"/>
      <c r="BF60" s="180"/>
    </row>
    <row r="61" spans="1:58" ht="12" customHeight="1" x14ac:dyDescent="0.15">
      <c r="A61" s="203"/>
      <c r="B61" s="204"/>
      <c r="C61" s="204"/>
      <c r="D61" s="204"/>
      <c r="E61" s="204"/>
      <c r="F61" s="204"/>
      <c r="G61" s="455"/>
      <c r="H61" s="204"/>
      <c r="I61" s="455"/>
      <c r="J61" s="205"/>
      <c r="P61" s="180" t="s">
        <v>769</v>
      </c>
      <c r="Q61" s="180"/>
      <c r="R61" s="1419">
        <v>325.25571000000002</v>
      </c>
      <c r="S61" s="1362">
        <v>8375.3790989999998</v>
      </c>
      <c r="T61" s="1362">
        <v>8700.6348089999992</v>
      </c>
      <c r="U61" s="1362">
        <v>-290.21893909885199</v>
      </c>
      <c r="V61" s="1362">
        <v>8651.6989096413399</v>
      </c>
      <c r="W61" s="1362">
        <v>8361.4799705424884</v>
      </c>
      <c r="X61" s="1362">
        <v>34.657530997999999</v>
      </c>
      <c r="Y61" s="1362">
        <v>1.1684271086822</v>
      </c>
      <c r="Z61" s="1362">
        <v>247.21131370450001</v>
      </c>
      <c r="AA61" s="1362">
        <v>2003.5385499265999</v>
      </c>
      <c r="AB61" s="1362">
        <v>36.348861838999994</v>
      </c>
      <c r="AC61" s="1362">
        <v>-307.76251924619999</v>
      </c>
      <c r="AD61" s="1362">
        <v>1008.1044992261001</v>
      </c>
      <c r="AE61" s="1362">
        <v>3023.266663556682</v>
      </c>
      <c r="AF61" s="1362">
        <v>-706.06830971789998</v>
      </c>
      <c r="AG61" s="1362">
        <v>-1592.4719048003101</v>
      </c>
      <c r="AH61" s="1362">
        <v>-213.89100259079999</v>
      </c>
      <c r="AI61" s="1362">
        <v>22.7043794443263</v>
      </c>
      <c r="AJ61" s="1362">
        <v>5.5680941734999694</v>
      </c>
      <c r="AK61" s="1362">
        <v>-1778.0904337732838</v>
      </c>
      <c r="AL61" s="1362">
        <v>17601.222699607988</v>
      </c>
      <c r="AM61" s="1362">
        <v>0</v>
      </c>
      <c r="AN61" s="1362">
        <v>4191.7917280000001</v>
      </c>
      <c r="AO61" s="1362">
        <v>453.780216</v>
      </c>
      <c r="AP61" s="1362">
        <v>98.794353000000001</v>
      </c>
      <c r="AQ61" s="1362">
        <v>270.75129100000004</v>
      </c>
      <c r="AR61" s="1362">
        <v>5015.117588000001</v>
      </c>
      <c r="AS61" s="1362">
        <v>22616.340287607989</v>
      </c>
      <c r="AT61" s="1362">
        <v>9.7488457037000007</v>
      </c>
      <c r="AU61" s="1363">
        <v>22626.089133311689</v>
      </c>
      <c r="AV61" s="717"/>
      <c r="AW61" s="717"/>
      <c r="AX61" s="717"/>
      <c r="AY61" s="717"/>
      <c r="AZ61" s="717"/>
      <c r="BA61" s="717"/>
      <c r="BB61" s="717"/>
      <c r="BC61" s="717"/>
      <c r="BD61" s="717"/>
      <c r="BE61" s="717"/>
      <c r="BF61" s="180"/>
    </row>
    <row r="62" spans="1:58" ht="12" hidden="1" customHeight="1" outlineLevel="1" x14ac:dyDescent="0.15">
      <c r="A62" s="682" t="s">
        <v>566</v>
      </c>
      <c r="B62" s="680">
        <v>8700.6348089999992</v>
      </c>
      <c r="C62" s="680">
        <v>8361.4799705424884</v>
      </c>
      <c r="D62" s="680">
        <v>3023.266663556682</v>
      </c>
      <c r="E62" s="680">
        <v>-706.06830971789998</v>
      </c>
      <c r="F62" s="680">
        <v>-1778.0904337732838</v>
      </c>
      <c r="G62" s="685">
        <v>5015.117588000001</v>
      </c>
      <c r="H62" s="680">
        <v>22616.340287607989</v>
      </c>
      <c r="I62" s="685">
        <v>9.7488457037000007</v>
      </c>
      <c r="J62" s="681">
        <v>22626.089133311689</v>
      </c>
      <c r="K62" s="456">
        <v>0</v>
      </c>
      <c r="L62" s="457"/>
      <c r="M62" s="458"/>
      <c r="R62" s="142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364"/>
      <c r="AV62" s="717"/>
      <c r="AW62" s="717"/>
      <c r="AX62" s="717"/>
      <c r="AY62" s="717"/>
      <c r="AZ62" s="717"/>
      <c r="BA62" s="717"/>
      <c r="BB62" s="717"/>
      <c r="BC62" s="717"/>
      <c r="BD62" s="717"/>
      <c r="BE62" s="717"/>
      <c r="BF62" s="180"/>
    </row>
    <row r="63" spans="1:58" ht="8.1" hidden="1" customHeight="1" outlineLevel="1" x14ac:dyDescent="0.15">
      <c r="A63" s="682"/>
      <c r="B63" s="680"/>
      <c r="C63" s="680"/>
      <c r="D63" s="680"/>
      <c r="E63" s="680"/>
      <c r="F63" s="680"/>
      <c r="G63" s="685"/>
      <c r="H63" s="680"/>
      <c r="I63" s="685"/>
      <c r="J63" s="681"/>
      <c r="K63" s="456"/>
      <c r="L63" s="457"/>
      <c r="M63" s="458"/>
      <c r="O63" s="196"/>
      <c r="P63" s="193" t="s">
        <v>785</v>
      </c>
      <c r="R63" s="142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364"/>
      <c r="AV63" s="717"/>
      <c r="AW63" s="717"/>
      <c r="AX63" s="717"/>
      <c r="AY63" s="717"/>
      <c r="AZ63" s="717"/>
      <c r="BA63" s="717"/>
      <c r="BB63" s="717"/>
      <c r="BC63" s="717"/>
      <c r="BD63" s="717"/>
      <c r="BE63" s="717"/>
      <c r="BF63" s="180"/>
    </row>
    <row r="64" spans="1:58" ht="12" hidden="1" customHeight="1" outlineLevel="1" x14ac:dyDescent="0.15">
      <c r="A64" s="682" t="s">
        <v>852</v>
      </c>
      <c r="B64" s="1393"/>
      <c r="C64" s="1393"/>
      <c r="D64" s="1393"/>
      <c r="E64" s="1393"/>
      <c r="F64" s="1393"/>
      <c r="G64" s="1375"/>
      <c r="H64" s="680"/>
      <c r="I64" s="1375"/>
      <c r="J64" s="1394"/>
      <c r="K64" s="456">
        <v>0</v>
      </c>
      <c r="L64" s="457"/>
      <c r="M64" s="458"/>
      <c r="O64" s="196"/>
      <c r="P64" s="193" t="s">
        <v>786</v>
      </c>
      <c r="R64" s="142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364"/>
      <c r="AV64" s="180"/>
      <c r="AW64" s="180"/>
      <c r="AX64" s="180"/>
      <c r="AY64" s="180"/>
      <c r="AZ64" s="180"/>
      <c r="BA64" s="180"/>
      <c r="BB64" s="180"/>
      <c r="BC64" s="180"/>
      <c r="BD64" s="180"/>
      <c r="BE64" s="180"/>
      <c r="BF64" s="180"/>
    </row>
    <row r="65" spans="1:47" ht="12" hidden="1" customHeight="1" outlineLevel="1" x14ac:dyDescent="0.15">
      <c r="A65" s="1376" t="s">
        <v>856</v>
      </c>
      <c r="B65" s="680"/>
      <c r="C65" s="680"/>
      <c r="D65" s="680"/>
      <c r="E65" s="680"/>
      <c r="F65" s="680"/>
      <c r="G65" s="1375"/>
      <c r="H65" s="680"/>
      <c r="I65" s="688"/>
      <c r="J65" s="688"/>
      <c r="K65" s="456"/>
      <c r="L65" s="457"/>
      <c r="M65" s="458"/>
      <c r="O65" s="196"/>
      <c r="P65" s="193" t="s">
        <v>572</v>
      </c>
      <c r="R65" s="142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364"/>
    </row>
    <row r="66" spans="1:47" ht="12" hidden="1" customHeight="1" outlineLevel="1" x14ac:dyDescent="0.15">
      <c r="A66" s="682" t="s">
        <v>853</v>
      </c>
      <c r="B66" s="680"/>
      <c r="C66" s="680"/>
      <c r="D66" s="680"/>
      <c r="E66" s="680"/>
      <c r="F66" s="680"/>
      <c r="G66" s="688"/>
      <c r="H66" s="680"/>
      <c r="I66" s="688"/>
      <c r="J66" s="688"/>
      <c r="K66" s="456"/>
      <c r="L66" s="457"/>
      <c r="M66" s="458"/>
      <c r="O66" s="196"/>
      <c r="R66" s="142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364"/>
    </row>
    <row r="67" spans="1:47" ht="12" hidden="1" customHeight="1" outlineLevel="1" x14ac:dyDescent="0.15">
      <c r="A67" s="1395" t="s">
        <v>857</v>
      </c>
      <c r="B67" s="1396"/>
      <c r="C67" s="1396"/>
      <c r="D67" s="1396"/>
      <c r="E67" s="1396"/>
      <c r="F67" s="1396"/>
      <c r="G67" s="1397"/>
      <c r="H67" s="1396"/>
      <c r="I67" s="1397"/>
      <c r="J67" s="1397"/>
      <c r="K67" s="456"/>
      <c r="L67" s="457"/>
      <c r="M67" s="458"/>
      <c r="O67" s="196"/>
      <c r="P67" s="193" t="s">
        <v>770</v>
      </c>
      <c r="R67" s="1420"/>
      <c r="S67" s="180"/>
      <c r="T67" s="180">
        <v>0</v>
      </c>
      <c r="U67" s="180"/>
      <c r="V67" s="180">
        <v>1185.8004405446</v>
      </c>
      <c r="W67" s="180">
        <v>1185.8004405446</v>
      </c>
      <c r="X67" s="180"/>
      <c r="Y67" s="180"/>
      <c r="Z67" s="180"/>
      <c r="AA67" s="180"/>
      <c r="AB67" s="180"/>
      <c r="AC67" s="180"/>
      <c r="AD67" s="180"/>
      <c r="AE67" s="180"/>
      <c r="AF67" s="180"/>
      <c r="AG67" s="180"/>
      <c r="AH67" s="180"/>
      <c r="AI67" s="180"/>
      <c r="AJ67" s="180"/>
      <c r="AK67" s="180">
        <v>0</v>
      </c>
      <c r="AL67" s="180">
        <v>1185.8004405446</v>
      </c>
      <c r="AM67" s="180"/>
      <c r="AN67" s="180"/>
      <c r="AO67" s="180"/>
      <c r="AP67" s="180"/>
      <c r="AQ67" s="180"/>
      <c r="AR67" s="180">
        <v>0</v>
      </c>
      <c r="AS67" s="180">
        <v>1185.8004405446</v>
      </c>
      <c r="AT67" s="180">
        <v>0.54954382299999993</v>
      </c>
      <c r="AU67" s="1364">
        <v>1186.3499843676</v>
      </c>
    </row>
    <row r="68" spans="1:47" ht="12" hidden="1" customHeight="1" outlineLevel="1" x14ac:dyDescent="0.15">
      <c r="A68" s="682"/>
      <c r="B68" s="680"/>
      <c r="C68" s="680"/>
      <c r="D68" s="680"/>
      <c r="E68" s="680"/>
      <c r="F68" s="680"/>
      <c r="G68" s="688"/>
      <c r="H68" s="680"/>
      <c r="I68" s="688"/>
      <c r="J68" s="688"/>
      <c r="K68" s="456">
        <v>0</v>
      </c>
      <c r="L68" s="457"/>
      <c r="M68" s="459">
        <v>0</v>
      </c>
      <c r="O68" s="196"/>
      <c r="R68" s="142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364"/>
    </row>
    <row r="69" spans="1:47" ht="12" customHeight="1" collapsed="1" x14ac:dyDescent="0.15">
      <c r="A69" s="158" t="s">
        <v>136</v>
      </c>
      <c r="B69" s="163">
        <v>8700.6348089999992</v>
      </c>
      <c r="C69" s="163">
        <v>8361.4799705424884</v>
      </c>
      <c r="D69" s="163">
        <v>3023.266663556682</v>
      </c>
      <c r="E69" s="163">
        <v>-706.06830971789998</v>
      </c>
      <c r="F69" s="163">
        <v>-1778.0904337732838</v>
      </c>
      <c r="G69" s="662">
        <v>5015.117588000001</v>
      </c>
      <c r="H69" s="163">
        <v>22616.340287607989</v>
      </c>
      <c r="I69" s="662">
        <v>9.7488457037000007</v>
      </c>
      <c r="J69" s="662">
        <v>22626.089133311689</v>
      </c>
      <c r="K69" s="456"/>
      <c r="L69" s="457"/>
      <c r="M69" s="459"/>
      <c r="O69" s="196"/>
      <c r="P69" s="193" t="s">
        <v>33</v>
      </c>
      <c r="R69" s="142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364"/>
    </row>
    <row r="70" spans="1:47" ht="12" customHeight="1" x14ac:dyDescent="0.15">
      <c r="A70" s="158"/>
      <c r="B70" s="163"/>
      <c r="C70" s="163"/>
      <c r="D70" s="163"/>
      <c r="E70" s="163"/>
      <c r="F70" s="163"/>
      <c r="G70" s="662"/>
      <c r="H70" s="163"/>
      <c r="I70" s="662"/>
      <c r="J70" s="662"/>
      <c r="K70" s="456">
        <v>0</v>
      </c>
      <c r="L70" s="457"/>
      <c r="M70" s="459"/>
      <c r="O70" s="196"/>
      <c r="P70" s="193" t="s">
        <v>562</v>
      </c>
      <c r="R70" s="142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364"/>
    </row>
    <row r="71" spans="1:47" ht="12" customHeight="1" x14ac:dyDescent="0.15">
      <c r="A71" s="158" t="s">
        <v>488</v>
      </c>
      <c r="B71" s="163">
        <v>0</v>
      </c>
      <c r="C71" s="163">
        <v>1185.8004405446</v>
      </c>
      <c r="D71" s="163">
        <v>0</v>
      </c>
      <c r="E71" s="163">
        <v>0</v>
      </c>
      <c r="F71" s="163">
        <v>0</v>
      </c>
      <c r="G71" s="662">
        <v>0</v>
      </c>
      <c r="H71" s="163">
        <v>1185.8004405446</v>
      </c>
      <c r="I71" s="662">
        <v>0.54954382299999993</v>
      </c>
      <c r="J71" s="662">
        <v>1186.3499843676</v>
      </c>
      <c r="K71" s="456"/>
      <c r="L71" s="457"/>
      <c r="M71" s="459"/>
      <c r="O71" s="196"/>
      <c r="P71" s="193" t="s">
        <v>253</v>
      </c>
      <c r="R71" s="142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364"/>
    </row>
    <row r="72" spans="1:47" ht="12" customHeight="1" x14ac:dyDescent="0.15">
      <c r="A72" s="158"/>
      <c r="B72" s="163"/>
      <c r="C72" s="163"/>
      <c r="D72" s="163"/>
      <c r="E72" s="163"/>
      <c r="F72" s="163"/>
      <c r="G72" s="263"/>
      <c r="H72" s="163"/>
      <c r="I72" s="263"/>
      <c r="J72" s="164"/>
      <c r="K72" s="456"/>
      <c r="L72" s="457"/>
      <c r="M72" s="458"/>
      <c r="O72" s="196"/>
      <c r="P72" s="193" t="s">
        <v>254</v>
      </c>
      <c r="R72" s="1420"/>
      <c r="S72" s="180"/>
      <c r="T72" s="180">
        <v>0</v>
      </c>
      <c r="U72" s="180"/>
      <c r="V72" s="180"/>
      <c r="W72" s="180"/>
      <c r="X72" s="180">
        <v>8.923400204</v>
      </c>
      <c r="Y72" s="180"/>
      <c r="Z72" s="180"/>
      <c r="AA72" s="180"/>
      <c r="AB72" s="180"/>
      <c r="AC72" s="180"/>
      <c r="AD72" s="180"/>
      <c r="AE72" s="180">
        <v>8.923400204</v>
      </c>
      <c r="AF72" s="180"/>
      <c r="AG72" s="180"/>
      <c r="AH72" s="180"/>
      <c r="AI72" s="180"/>
      <c r="AJ72" s="180"/>
      <c r="AK72" s="180"/>
      <c r="AL72" s="180">
        <v>8.923400204</v>
      </c>
      <c r="AM72" s="180"/>
      <c r="AN72" s="180"/>
      <c r="AO72" s="180"/>
      <c r="AP72" s="180"/>
      <c r="AQ72" s="180"/>
      <c r="AR72" s="180"/>
      <c r="AS72" s="180">
        <v>8.923400204</v>
      </c>
      <c r="AT72" s="180"/>
      <c r="AU72" s="1364">
        <v>8.923400204</v>
      </c>
    </row>
    <row r="73" spans="1:47" ht="12" customHeight="1" x14ac:dyDescent="0.15">
      <c r="A73" s="460" t="s">
        <v>33</v>
      </c>
      <c r="B73" s="163"/>
      <c r="C73" s="163"/>
      <c r="D73" s="163"/>
      <c r="E73" s="163"/>
      <c r="F73" s="163"/>
      <c r="G73" s="263"/>
      <c r="H73" s="163"/>
      <c r="I73" s="263"/>
      <c r="J73" s="164"/>
      <c r="K73" s="456"/>
      <c r="L73" s="457"/>
      <c r="M73" s="458"/>
      <c r="O73" s="196"/>
      <c r="P73" s="193" t="s">
        <v>563</v>
      </c>
      <c r="R73" s="1420"/>
      <c r="S73" s="180"/>
      <c r="T73" s="180">
        <v>0</v>
      </c>
      <c r="U73" s="180"/>
      <c r="V73" s="180"/>
      <c r="W73" s="180"/>
      <c r="X73" s="180"/>
      <c r="Y73" s="180"/>
      <c r="Z73" s="180"/>
      <c r="AA73" s="180"/>
      <c r="AB73" s="180"/>
      <c r="AC73" s="180"/>
      <c r="AD73" s="180"/>
      <c r="AE73" s="180"/>
      <c r="AF73" s="180">
        <v>-1156.0378717229</v>
      </c>
      <c r="AG73" s="180"/>
      <c r="AH73" s="180"/>
      <c r="AI73" s="180"/>
      <c r="AJ73" s="180"/>
      <c r="AK73" s="180"/>
      <c r="AL73" s="180">
        <v>-1156.0378717229</v>
      </c>
      <c r="AM73" s="180"/>
      <c r="AN73" s="180"/>
      <c r="AO73" s="180"/>
      <c r="AP73" s="180"/>
      <c r="AQ73" s="180"/>
      <c r="AR73" s="180"/>
      <c r="AS73" s="180">
        <v>-1156.0378717229</v>
      </c>
      <c r="AT73" s="180"/>
      <c r="AU73" s="1364">
        <v>-1156.0378717229</v>
      </c>
    </row>
    <row r="74" spans="1:47" ht="12" customHeight="1" x14ac:dyDescent="0.15">
      <c r="A74" s="149" t="s">
        <v>562</v>
      </c>
      <c r="B74" s="163"/>
      <c r="C74" s="163"/>
      <c r="D74" s="163"/>
      <c r="E74" s="163"/>
      <c r="F74" s="163"/>
      <c r="G74" s="662"/>
      <c r="H74" s="163"/>
      <c r="I74" s="662"/>
      <c r="J74" s="662"/>
      <c r="K74" s="456"/>
      <c r="L74" s="457"/>
      <c r="M74" s="458"/>
      <c r="O74" s="196"/>
      <c r="P74" s="193" t="s">
        <v>564</v>
      </c>
      <c r="R74" s="1420"/>
      <c r="S74" s="180"/>
      <c r="T74" s="180">
        <v>0</v>
      </c>
      <c r="U74" s="180"/>
      <c r="V74" s="180"/>
      <c r="W74" s="180"/>
      <c r="X74" s="180">
        <v>-1.7191225979</v>
      </c>
      <c r="Y74" s="180"/>
      <c r="Z74" s="180"/>
      <c r="AA74" s="180"/>
      <c r="AB74" s="180"/>
      <c r="AC74" s="180"/>
      <c r="AD74" s="180"/>
      <c r="AE74" s="180">
        <v>-1.7191225979</v>
      </c>
      <c r="AF74" s="180">
        <v>335.04524779420001</v>
      </c>
      <c r="AG74" s="180"/>
      <c r="AH74" s="180"/>
      <c r="AI74" s="180"/>
      <c r="AJ74" s="180"/>
      <c r="AK74" s="180"/>
      <c r="AL74" s="180">
        <v>333.32612519629998</v>
      </c>
      <c r="AM74" s="180"/>
      <c r="AN74" s="180"/>
      <c r="AO74" s="180"/>
      <c r="AP74" s="180"/>
      <c r="AQ74" s="180"/>
      <c r="AR74" s="180"/>
      <c r="AS74" s="180">
        <v>333.32612519629998</v>
      </c>
      <c r="AT74" s="180"/>
      <c r="AU74" s="1364">
        <v>333.32612519629998</v>
      </c>
    </row>
    <row r="75" spans="1:47" ht="12" customHeight="1" x14ac:dyDescent="0.15">
      <c r="A75" s="158" t="s">
        <v>253</v>
      </c>
      <c r="B75" s="163"/>
      <c r="C75" s="163"/>
      <c r="D75" s="163"/>
      <c r="E75" s="163"/>
      <c r="F75" s="163"/>
      <c r="G75" s="662"/>
      <c r="H75" s="163"/>
      <c r="I75" s="662"/>
      <c r="J75" s="662"/>
      <c r="K75" s="456">
        <v>0</v>
      </c>
      <c r="L75" s="457"/>
      <c r="M75" s="458"/>
      <c r="O75" s="196"/>
      <c r="R75" s="142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364"/>
    </row>
    <row r="76" spans="1:47" ht="12" customHeight="1" x14ac:dyDescent="0.15">
      <c r="A76" s="461" t="s">
        <v>254</v>
      </c>
      <c r="B76" s="163">
        <v>0</v>
      </c>
      <c r="C76" s="163">
        <v>0</v>
      </c>
      <c r="D76" s="163">
        <v>8.923400204</v>
      </c>
      <c r="E76" s="163">
        <v>0</v>
      </c>
      <c r="F76" s="163">
        <v>0</v>
      </c>
      <c r="G76" s="263">
        <v>0</v>
      </c>
      <c r="H76" s="163">
        <v>8.923400204</v>
      </c>
      <c r="I76" s="662">
        <v>0</v>
      </c>
      <c r="J76" s="164">
        <v>8.923400204</v>
      </c>
      <c r="K76" s="456">
        <v>0</v>
      </c>
      <c r="L76" s="457"/>
      <c r="M76" s="458"/>
      <c r="O76" s="196"/>
      <c r="P76" s="193" t="s">
        <v>561</v>
      </c>
      <c r="R76" s="142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364"/>
    </row>
    <row r="77" spans="1:47" ht="12" customHeight="1" x14ac:dyDescent="0.15">
      <c r="A77" s="159" t="s">
        <v>563</v>
      </c>
      <c r="B77" s="163">
        <v>0</v>
      </c>
      <c r="C77" s="163">
        <v>0</v>
      </c>
      <c r="D77" s="163">
        <v>0</v>
      </c>
      <c r="E77" s="163">
        <v>-1156.0378717229</v>
      </c>
      <c r="F77" s="163">
        <v>0</v>
      </c>
      <c r="G77" s="662">
        <v>0</v>
      </c>
      <c r="H77" s="163">
        <v>-1156.0378717229</v>
      </c>
      <c r="I77" s="662">
        <v>0</v>
      </c>
      <c r="J77" s="662">
        <v>-1156.0378717229</v>
      </c>
      <c r="K77" s="456">
        <v>0</v>
      </c>
      <c r="L77" s="457"/>
      <c r="M77" s="458"/>
      <c r="O77" s="196"/>
      <c r="P77" s="193" t="s">
        <v>771</v>
      </c>
      <c r="R77" s="1420"/>
      <c r="S77" s="180"/>
      <c r="T77" s="180">
        <v>0</v>
      </c>
      <c r="U77" s="180"/>
      <c r="V77" s="180"/>
      <c r="W77" s="180">
        <v>0</v>
      </c>
      <c r="X77" s="180"/>
      <c r="Y77" s="180"/>
      <c r="Z77" s="180">
        <v>60.473550344499991</v>
      </c>
      <c r="AA77" s="180">
        <v>6637.4368180707997</v>
      </c>
      <c r="AB77" s="180">
        <v>61.5555782255</v>
      </c>
      <c r="AC77" s="180"/>
      <c r="AD77" s="180"/>
      <c r="AE77" s="180">
        <v>6759.4659466407993</v>
      </c>
      <c r="AF77" s="180"/>
      <c r="AG77" s="180"/>
      <c r="AH77" s="180"/>
      <c r="AI77" s="180"/>
      <c r="AJ77" s="180"/>
      <c r="AK77" s="180"/>
      <c r="AL77" s="180">
        <v>6759.4659466407993</v>
      </c>
      <c r="AM77" s="180"/>
      <c r="AN77" s="180"/>
      <c r="AO77" s="180"/>
      <c r="AP77" s="180"/>
      <c r="AQ77" s="180"/>
      <c r="AR77" s="180"/>
      <c r="AS77" s="180">
        <v>6759.4659466407993</v>
      </c>
      <c r="AT77" s="180"/>
      <c r="AU77" s="1364">
        <v>6759.4659466407993</v>
      </c>
    </row>
    <row r="78" spans="1:47" ht="12" customHeight="1" x14ac:dyDescent="0.15">
      <c r="A78" s="159" t="s">
        <v>564</v>
      </c>
      <c r="B78" s="163">
        <v>0</v>
      </c>
      <c r="C78" s="163">
        <v>0</v>
      </c>
      <c r="D78" s="163">
        <v>-1.7191225979</v>
      </c>
      <c r="E78" s="163">
        <v>335.04524779420001</v>
      </c>
      <c r="F78" s="163">
        <v>0</v>
      </c>
      <c r="G78" s="662">
        <v>0</v>
      </c>
      <c r="H78" s="163">
        <v>333.32612519629998</v>
      </c>
      <c r="I78" s="662">
        <v>0</v>
      </c>
      <c r="J78" s="662">
        <v>333.32612519629998</v>
      </c>
      <c r="K78" s="456"/>
      <c r="L78" s="457"/>
      <c r="M78" s="458"/>
      <c r="O78" s="196"/>
      <c r="P78" s="193" t="s">
        <v>772</v>
      </c>
      <c r="R78" s="142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364"/>
    </row>
    <row r="79" spans="1:47" ht="12" customHeight="1" x14ac:dyDescent="0.15">
      <c r="A79" s="149"/>
      <c r="B79" s="163"/>
      <c r="C79" s="163"/>
      <c r="D79" s="163"/>
      <c r="E79" s="163"/>
      <c r="F79" s="163"/>
      <c r="G79" s="662"/>
      <c r="H79" s="163"/>
      <c r="I79" s="662"/>
      <c r="J79" s="662"/>
      <c r="K79" s="456"/>
      <c r="L79" s="457"/>
      <c r="M79" s="458"/>
      <c r="O79" s="196"/>
      <c r="P79" s="193" t="s">
        <v>773</v>
      </c>
      <c r="R79" s="1420"/>
      <c r="S79" s="180"/>
      <c r="T79" s="180">
        <v>0</v>
      </c>
      <c r="U79" s="180"/>
      <c r="V79" s="180"/>
      <c r="W79" s="180">
        <v>0</v>
      </c>
      <c r="X79" s="180"/>
      <c r="Y79" s="180"/>
      <c r="Z79" s="180">
        <v>-192.61038326080001</v>
      </c>
      <c r="AA79" s="180">
        <v>-486.79067355439997</v>
      </c>
      <c r="AB79" s="180">
        <v>-22.443210912200001</v>
      </c>
      <c r="AC79" s="180"/>
      <c r="AD79" s="180"/>
      <c r="AE79" s="180">
        <v>-701.84426772740005</v>
      </c>
      <c r="AF79" s="180"/>
      <c r="AG79" s="180"/>
      <c r="AH79" s="180"/>
      <c r="AI79" s="180"/>
      <c r="AJ79" s="180"/>
      <c r="AK79" s="180"/>
      <c r="AL79" s="180">
        <v>-701.84426772740005</v>
      </c>
      <c r="AM79" s="180"/>
      <c r="AN79" s="180"/>
      <c r="AO79" s="180"/>
      <c r="AP79" s="180"/>
      <c r="AQ79" s="180"/>
      <c r="AR79" s="180"/>
      <c r="AS79" s="180">
        <v>-701.84426772740005</v>
      </c>
      <c r="AT79" s="180"/>
      <c r="AU79" s="1364">
        <v>-701.84426772740005</v>
      </c>
    </row>
    <row r="80" spans="1:47" ht="12" customHeight="1" x14ac:dyDescent="0.15">
      <c r="A80" s="149" t="s">
        <v>561</v>
      </c>
      <c r="B80" s="163"/>
      <c r="C80" s="163"/>
      <c r="D80" s="163"/>
      <c r="E80" s="163"/>
      <c r="F80" s="163"/>
      <c r="G80" s="662"/>
      <c r="H80" s="163"/>
      <c r="I80" s="662"/>
      <c r="J80" s="662"/>
      <c r="K80" s="456"/>
      <c r="L80" s="457"/>
      <c r="M80" s="458"/>
      <c r="O80" s="196"/>
      <c r="P80" s="193" t="s">
        <v>252</v>
      </c>
      <c r="R80" s="1420"/>
      <c r="S80" s="180"/>
      <c r="T80" s="180">
        <v>0</v>
      </c>
      <c r="U80" s="180"/>
      <c r="V80" s="180"/>
      <c r="W80" s="180">
        <v>0</v>
      </c>
      <c r="X80" s="180"/>
      <c r="Y80" s="180">
        <v>0</v>
      </c>
      <c r="Z80" s="180"/>
      <c r="AA80" s="180"/>
      <c r="AB80" s="180"/>
      <c r="AC80" s="180">
        <v>764.67842984780009</v>
      </c>
      <c r="AD80" s="180">
        <v>423.27831462250003</v>
      </c>
      <c r="AE80" s="180">
        <v>1187.9567444703002</v>
      </c>
      <c r="AF80" s="180"/>
      <c r="AG80" s="180"/>
      <c r="AH80" s="180"/>
      <c r="AI80" s="180"/>
      <c r="AJ80" s="180"/>
      <c r="AK80" s="180"/>
      <c r="AL80" s="180">
        <v>1187.9567444703002</v>
      </c>
      <c r="AM80" s="180"/>
      <c r="AN80" s="180"/>
      <c r="AO80" s="180"/>
      <c r="AP80" s="180"/>
      <c r="AQ80" s="180"/>
      <c r="AR80" s="180"/>
      <c r="AS80" s="180">
        <v>1187.9567444703002</v>
      </c>
      <c r="AT80" s="180"/>
      <c r="AU80" s="1364">
        <v>1187.9567444703002</v>
      </c>
    </row>
    <row r="81" spans="1:47" ht="12" customHeight="1" x14ac:dyDescent="0.15">
      <c r="A81" s="158" t="s">
        <v>248</v>
      </c>
      <c r="B81" s="163"/>
      <c r="C81" s="163"/>
      <c r="D81" s="163"/>
      <c r="E81" s="163"/>
      <c r="F81" s="163"/>
      <c r="G81" s="263"/>
      <c r="H81" s="163"/>
      <c r="I81" s="263"/>
      <c r="J81" s="164"/>
      <c r="K81" s="456">
        <v>0</v>
      </c>
      <c r="L81" s="457"/>
      <c r="M81" s="458"/>
      <c r="O81" s="196"/>
      <c r="P81" s="193" t="s">
        <v>232</v>
      </c>
      <c r="R81" s="142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364"/>
    </row>
    <row r="82" spans="1:47" ht="12" customHeight="1" x14ac:dyDescent="0.15">
      <c r="A82" s="461" t="s">
        <v>249</v>
      </c>
      <c r="B82" s="163">
        <v>0</v>
      </c>
      <c r="C82" s="163">
        <v>0</v>
      </c>
      <c r="D82" s="163">
        <v>6759.4659466407993</v>
      </c>
      <c r="E82" s="163">
        <v>0</v>
      </c>
      <c r="F82" s="163">
        <v>0</v>
      </c>
      <c r="G82" s="263">
        <v>0</v>
      </c>
      <c r="H82" s="163">
        <v>6759.4659466407993</v>
      </c>
      <c r="I82" s="263">
        <v>0</v>
      </c>
      <c r="J82" s="164">
        <v>6759.4659466407993</v>
      </c>
      <c r="K82" s="456"/>
      <c r="L82" s="457"/>
      <c r="M82" s="458"/>
      <c r="O82" s="196"/>
      <c r="P82" s="193" t="s">
        <v>156</v>
      </c>
      <c r="R82" s="1420"/>
      <c r="S82" s="180"/>
      <c r="T82" s="180">
        <v>0</v>
      </c>
      <c r="U82" s="180"/>
      <c r="V82" s="180"/>
      <c r="W82" s="180">
        <v>0</v>
      </c>
      <c r="X82" s="180"/>
      <c r="Y82" s="180"/>
      <c r="Z82" s="180"/>
      <c r="AA82" s="180"/>
      <c r="AB82" s="180"/>
      <c r="AC82" s="180"/>
      <c r="AD82" s="180"/>
      <c r="AE82" s="180"/>
      <c r="AF82" s="180">
        <v>-84.058480827599993</v>
      </c>
      <c r="AG82" s="180">
        <v>1975.6507823691998</v>
      </c>
      <c r="AH82" s="180">
        <v>-224.03018876579998</v>
      </c>
      <c r="AI82" s="180"/>
      <c r="AJ82" s="180"/>
      <c r="AK82" s="180">
        <v>1751.6205936033998</v>
      </c>
      <c r="AL82" s="180">
        <v>1667.5621127757997</v>
      </c>
      <c r="AM82" s="180"/>
      <c r="AN82" s="180"/>
      <c r="AO82" s="180"/>
      <c r="AP82" s="180"/>
      <c r="AQ82" s="180"/>
      <c r="AR82" s="180">
        <v>0</v>
      </c>
      <c r="AS82" s="180">
        <v>1667.5621127757997</v>
      </c>
      <c r="AT82" s="180"/>
      <c r="AU82" s="1364">
        <v>1667.5621127757997</v>
      </c>
    </row>
    <row r="83" spans="1:47" ht="12" customHeight="1" x14ac:dyDescent="0.15">
      <c r="A83" s="158" t="s">
        <v>250</v>
      </c>
      <c r="B83" s="163"/>
      <c r="C83" s="163"/>
      <c r="D83" s="163"/>
      <c r="E83" s="163"/>
      <c r="F83" s="163"/>
      <c r="G83" s="263"/>
      <c r="H83" s="163"/>
      <c r="I83" s="263"/>
      <c r="J83" s="164"/>
      <c r="K83" s="456">
        <v>0</v>
      </c>
      <c r="L83" s="457"/>
      <c r="M83" s="458"/>
      <c r="O83" s="196"/>
      <c r="P83" s="193" t="s">
        <v>560</v>
      </c>
      <c r="R83" s="1420"/>
      <c r="S83" s="180"/>
      <c r="T83" s="180">
        <v>0</v>
      </c>
      <c r="U83" s="180"/>
      <c r="V83" s="180"/>
      <c r="W83" s="180">
        <v>0</v>
      </c>
      <c r="X83" s="180"/>
      <c r="Y83" s="180"/>
      <c r="Z83" s="180"/>
      <c r="AA83" s="180"/>
      <c r="AB83" s="180"/>
      <c r="AC83" s="180"/>
      <c r="AD83" s="180"/>
      <c r="AE83" s="180">
        <v>0</v>
      </c>
      <c r="AF83" s="180"/>
      <c r="AG83" s="180"/>
      <c r="AH83" s="180"/>
      <c r="AI83" s="180"/>
      <c r="AJ83" s="180">
        <v>9.6508763661000057</v>
      </c>
      <c r="AK83" s="180">
        <v>9.6508763661000057</v>
      </c>
      <c r="AL83" s="180">
        <v>9.6508763661000057</v>
      </c>
      <c r="AM83" s="180"/>
      <c r="AN83" s="180"/>
      <c r="AO83" s="180"/>
      <c r="AP83" s="180"/>
      <c r="AQ83" s="180"/>
      <c r="AR83" s="180">
        <v>0</v>
      </c>
      <c r="AS83" s="180">
        <v>9.6508763661000057</v>
      </c>
      <c r="AT83" s="180"/>
      <c r="AU83" s="1364">
        <v>9.6508763661000057</v>
      </c>
    </row>
    <row r="84" spans="1:47" ht="12" customHeight="1" x14ac:dyDescent="0.15">
      <c r="A84" s="461" t="s">
        <v>251</v>
      </c>
      <c r="B84" s="163">
        <v>0</v>
      </c>
      <c r="C84" s="163">
        <v>0</v>
      </c>
      <c r="D84" s="163">
        <v>-701.84426772740005</v>
      </c>
      <c r="E84" s="163">
        <v>0</v>
      </c>
      <c r="F84" s="163">
        <v>0</v>
      </c>
      <c r="G84" s="263">
        <v>0</v>
      </c>
      <c r="H84" s="163">
        <v>-701.84426772740005</v>
      </c>
      <c r="I84" s="263">
        <v>0</v>
      </c>
      <c r="J84" s="164">
        <v>-701.84426772740005</v>
      </c>
      <c r="K84" s="456">
        <v>0</v>
      </c>
      <c r="L84" s="457"/>
      <c r="M84" s="458"/>
      <c r="O84" s="196"/>
      <c r="P84" s="193" t="s">
        <v>155</v>
      </c>
      <c r="R84" s="1420"/>
      <c r="S84" s="180"/>
      <c r="T84" s="180">
        <v>0</v>
      </c>
      <c r="U84" s="180"/>
      <c r="V84" s="180"/>
      <c r="W84" s="180">
        <v>0</v>
      </c>
      <c r="X84" s="180"/>
      <c r="Y84" s="180"/>
      <c r="Z84" s="180"/>
      <c r="AA84" s="180"/>
      <c r="AB84" s="180"/>
      <c r="AC84" s="180"/>
      <c r="AD84" s="180"/>
      <c r="AE84" s="180">
        <v>0</v>
      </c>
      <c r="AF84" s="180"/>
      <c r="AG84" s="180"/>
      <c r="AH84" s="180"/>
      <c r="AI84" s="180">
        <v>-10.428875366700002</v>
      </c>
      <c r="AJ84" s="180"/>
      <c r="AK84" s="180">
        <v>-10.428875366700002</v>
      </c>
      <c r="AL84" s="180">
        <v>-10.428875366700002</v>
      </c>
      <c r="AM84" s="180"/>
      <c r="AN84" s="180"/>
      <c r="AO84" s="180"/>
      <c r="AP84" s="180"/>
      <c r="AQ84" s="180"/>
      <c r="AR84" s="180">
        <v>0</v>
      </c>
      <c r="AS84" s="180">
        <v>-10.428875366700002</v>
      </c>
      <c r="AT84" s="180"/>
      <c r="AU84" s="1364">
        <v>-10.428875366700002</v>
      </c>
    </row>
    <row r="85" spans="1:47" ht="12" customHeight="1" x14ac:dyDescent="0.15">
      <c r="A85" s="158" t="s">
        <v>252</v>
      </c>
      <c r="B85" s="163">
        <v>0</v>
      </c>
      <c r="C85" s="163">
        <v>0</v>
      </c>
      <c r="D85" s="163">
        <v>1187.9567444703002</v>
      </c>
      <c r="E85" s="163">
        <v>0</v>
      </c>
      <c r="F85" s="163">
        <v>0</v>
      </c>
      <c r="G85" s="263">
        <v>0</v>
      </c>
      <c r="H85" s="163">
        <v>1187.9567444703002</v>
      </c>
      <c r="I85" s="263">
        <v>0</v>
      </c>
      <c r="J85" s="164">
        <v>1187.9567444703002</v>
      </c>
      <c r="K85" s="456"/>
      <c r="L85" s="457"/>
      <c r="M85" s="458"/>
      <c r="O85" s="196"/>
      <c r="P85" s="193" t="s">
        <v>137</v>
      </c>
      <c r="R85" s="1420"/>
      <c r="S85" s="180"/>
      <c r="T85" s="180">
        <v>0</v>
      </c>
      <c r="U85" s="180"/>
      <c r="V85" s="180"/>
      <c r="W85" s="180">
        <v>0</v>
      </c>
      <c r="X85" s="180">
        <v>0</v>
      </c>
      <c r="Y85" s="180">
        <v>0</v>
      </c>
      <c r="Z85" s="180">
        <v>0</v>
      </c>
      <c r="AA85" s="180">
        <v>0</v>
      </c>
      <c r="AB85" s="180">
        <v>0</v>
      </c>
      <c r="AC85" s="180">
        <v>0</v>
      </c>
      <c r="AD85" s="180">
        <v>0</v>
      </c>
      <c r="AE85" s="180">
        <v>0</v>
      </c>
      <c r="AF85" s="180"/>
      <c r="AG85" s="180">
        <v>0</v>
      </c>
      <c r="AH85" s="180">
        <v>0</v>
      </c>
      <c r="AI85" s="180"/>
      <c r="AJ85" s="180"/>
      <c r="AK85" s="180">
        <v>0</v>
      </c>
      <c r="AL85" s="180">
        <v>0</v>
      </c>
      <c r="AM85" s="180"/>
      <c r="AN85" s="180"/>
      <c r="AO85" s="180"/>
      <c r="AP85" s="180"/>
      <c r="AQ85" s="180"/>
      <c r="AR85" s="180">
        <v>0</v>
      </c>
      <c r="AS85" s="180">
        <v>0</v>
      </c>
      <c r="AT85" s="180"/>
      <c r="AU85" s="1364">
        <v>0</v>
      </c>
    </row>
    <row r="86" spans="1:47" ht="12" customHeight="1" x14ac:dyDescent="0.15">
      <c r="A86" s="462" t="s">
        <v>232</v>
      </c>
      <c r="B86" s="163"/>
      <c r="C86" s="163"/>
      <c r="D86" s="163"/>
      <c r="E86" s="163"/>
      <c r="F86" s="163"/>
      <c r="G86" s="263"/>
      <c r="H86" s="163"/>
      <c r="I86" s="263"/>
      <c r="J86" s="463"/>
      <c r="K86" s="456">
        <v>0</v>
      </c>
      <c r="L86" s="457"/>
      <c r="M86" s="458"/>
      <c r="O86" s="196"/>
      <c r="P86" s="193" t="s">
        <v>774</v>
      </c>
      <c r="R86" s="1420"/>
      <c r="S86" s="180"/>
      <c r="T86" s="180">
        <v>0</v>
      </c>
      <c r="U86" s="180"/>
      <c r="V86" s="180"/>
      <c r="W86" s="180">
        <v>0</v>
      </c>
      <c r="X86" s="180"/>
      <c r="Y86" s="180">
        <v>0</v>
      </c>
      <c r="Z86" s="180">
        <v>10.604526459599997</v>
      </c>
      <c r="AA86" s="180">
        <v>-1605.1269113870001</v>
      </c>
      <c r="AB86" s="180">
        <v>-9.2007780512000004</v>
      </c>
      <c r="AC86" s="180">
        <v>-269.5931277565</v>
      </c>
      <c r="AD86" s="180">
        <v>-94.622215535500004</v>
      </c>
      <c r="AE86" s="180">
        <v>-1967.9385062706001</v>
      </c>
      <c r="AF86" s="180"/>
      <c r="AG86" s="180">
        <v>-106.03747419150001</v>
      </c>
      <c r="AH86" s="180">
        <v>56.095993999999997</v>
      </c>
      <c r="AI86" s="180"/>
      <c r="AJ86" s="180"/>
      <c r="AK86" s="180">
        <v>-49.941480191500013</v>
      </c>
      <c r="AL86" s="180">
        <v>-2017.8799864621001</v>
      </c>
      <c r="AM86" s="180"/>
      <c r="AN86" s="180"/>
      <c r="AO86" s="180"/>
      <c r="AP86" s="180">
        <v>0</v>
      </c>
      <c r="AQ86" s="180"/>
      <c r="AR86" s="180">
        <v>0</v>
      </c>
      <c r="AS86" s="180">
        <v>-2017.8799864621001</v>
      </c>
      <c r="AT86" s="180"/>
      <c r="AU86" s="1364">
        <v>-2017.8799864621001</v>
      </c>
    </row>
    <row r="87" spans="1:47" ht="12" customHeight="1" x14ac:dyDescent="0.15">
      <c r="A87" s="464" t="s">
        <v>156</v>
      </c>
      <c r="B87" s="163">
        <v>0</v>
      </c>
      <c r="C87" s="163">
        <v>0</v>
      </c>
      <c r="D87" s="163">
        <v>0</v>
      </c>
      <c r="E87" s="163">
        <v>-84.058480827599993</v>
      </c>
      <c r="F87" s="163">
        <v>1751.6205936033998</v>
      </c>
      <c r="G87" s="263">
        <v>0</v>
      </c>
      <c r="H87" s="163">
        <v>1667.5621127757997</v>
      </c>
      <c r="I87" s="263">
        <v>0</v>
      </c>
      <c r="J87" s="463">
        <v>1667.5621127757997</v>
      </c>
      <c r="K87" s="456">
        <v>0</v>
      </c>
      <c r="L87" s="457"/>
      <c r="M87" s="458"/>
      <c r="O87" s="196"/>
      <c r="P87" s="193" t="s">
        <v>775</v>
      </c>
      <c r="R87" s="1420"/>
      <c r="S87" s="180"/>
      <c r="T87" s="180">
        <v>0</v>
      </c>
      <c r="U87" s="180"/>
      <c r="V87" s="180"/>
      <c r="W87" s="180">
        <v>0</v>
      </c>
      <c r="X87" s="180"/>
      <c r="Y87" s="180"/>
      <c r="Z87" s="180"/>
      <c r="AA87" s="180"/>
      <c r="AB87" s="180"/>
      <c r="AC87" s="180"/>
      <c r="AD87" s="180"/>
      <c r="AE87" s="180">
        <v>0</v>
      </c>
      <c r="AF87" s="180"/>
      <c r="AG87" s="180"/>
      <c r="AH87" s="180"/>
      <c r="AI87" s="180"/>
      <c r="AJ87" s="180"/>
      <c r="AK87" s="180">
        <v>0</v>
      </c>
      <c r="AL87" s="180">
        <v>0</v>
      </c>
      <c r="AM87" s="180"/>
      <c r="AN87" s="180"/>
      <c r="AO87" s="180"/>
      <c r="AP87" s="180"/>
      <c r="AQ87" s="180"/>
      <c r="AR87" s="180">
        <v>0</v>
      </c>
      <c r="AS87" s="180">
        <v>0</v>
      </c>
      <c r="AT87" s="180"/>
      <c r="AU87" s="1364">
        <v>0</v>
      </c>
    </row>
    <row r="88" spans="1:47" ht="12" customHeight="1" x14ac:dyDescent="0.15">
      <c r="A88" s="159" t="s">
        <v>560</v>
      </c>
      <c r="B88" s="163">
        <v>0</v>
      </c>
      <c r="C88" s="163">
        <v>0</v>
      </c>
      <c r="D88" s="163">
        <v>0</v>
      </c>
      <c r="E88" s="163">
        <v>0</v>
      </c>
      <c r="F88" s="163">
        <v>9.6508763661000057</v>
      </c>
      <c r="G88" s="263">
        <v>0</v>
      </c>
      <c r="H88" s="163">
        <v>9.6508763661000057</v>
      </c>
      <c r="I88" s="263">
        <v>0</v>
      </c>
      <c r="J88" s="164">
        <v>9.6508763661000057</v>
      </c>
      <c r="K88" s="456">
        <v>0</v>
      </c>
      <c r="L88" s="457"/>
      <c r="M88" s="458"/>
      <c r="O88" s="196"/>
      <c r="P88" s="193" t="s">
        <v>171</v>
      </c>
      <c r="R88" s="1420"/>
      <c r="S88" s="180"/>
      <c r="T88" s="180">
        <v>0</v>
      </c>
      <c r="U88" s="180"/>
      <c r="V88" s="180">
        <v>-4.0473803847003182</v>
      </c>
      <c r="W88" s="180">
        <v>-4.0473803847003182</v>
      </c>
      <c r="X88" s="180"/>
      <c r="Y88" s="180"/>
      <c r="Z88" s="180"/>
      <c r="AA88" s="180"/>
      <c r="AB88" s="180"/>
      <c r="AC88" s="180"/>
      <c r="AD88" s="180"/>
      <c r="AE88" s="180">
        <v>0</v>
      </c>
      <c r="AF88" s="180"/>
      <c r="AG88" s="180"/>
      <c r="AH88" s="180"/>
      <c r="AI88" s="180"/>
      <c r="AJ88" s="180"/>
      <c r="AK88" s="180">
        <v>0</v>
      </c>
      <c r="AL88" s="180">
        <v>-4.0473803847003182</v>
      </c>
      <c r="AM88" s="180"/>
      <c r="AN88" s="180"/>
      <c r="AO88" s="180"/>
      <c r="AP88" s="180">
        <v>0</v>
      </c>
      <c r="AQ88" s="180"/>
      <c r="AR88" s="180">
        <v>0</v>
      </c>
      <c r="AS88" s="180">
        <v>-4.0473803847003182</v>
      </c>
      <c r="AT88" s="180">
        <v>-1.392836417</v>
      </c>
      <c r="AU88" s="1364">
        <v>-5.4402168017003181</v>
      </c>
    </row>
    <row r="89" spans="1:47" ht="12" customHeight="1" x14ac:dyDescent="0.15">
      <c r="A89" s="159" t="s">
        <v>155</v>
      </c>
      <c r="B89" s="163">
        <v>0</v>
      </c>
      <c r="C89" s="163">
        <v>0</v>
      </c>
      <c r="D89" s="163">
        <v>0</v>
      </c>
      <c r="E89" s="163">
        <v>0</v>
      </c>
      <c r="F89" s="163">
        <v>-10.428875366700002</v>
      </c>
      <c r="G89" s="662">
        <v>0</v>
      </c>
      <c r="H89" s="163">
        <v>-10.428875366700002</v>
      </c>
      <c r="I89" s="662">
        <v>0</v>
      </c>
      <c r="J89" s="662">
        <v>-10.428875366700002</v>
      </c>
      <c r="K89" s="456">
        <v>0</v>
      </c>
      <c r="L89" s="457"/>
      <c r="M89" s="458"/>
      <c r="O89" s="196"/>
      <c r="P89" s="193" t="s">
        <v>233</v>
      </c>
      <c r="R89" s="1420">
        <v>0</v>
      </c>
      <c r="S89" s="180">
        <v>0</v>
      </c>
      <c r="T89" s="180">
        <v>0</v>
      </c>
      <c r="U89" s="180">
        <v>0</v>
      </c>
      <c r="V89" s="180">
        <v>-4.0473803847003182</v>
      </c>
      <c r="W89" s="180">
        <v>-4.0473803847003182</v>
      </c>
      <c r="X89" s="180">
        <v>7.2042776060999998</v>
      </c>
      <c r="Y89" s="180">
        <v>0</v>
      </c>
      <c r="Z89" s="180">
        <v>-121.53230645670003</v>
      </c>
      <c r="AA89" s="180">
        <v>4545.5192331293993</v>
      </c>
      <c r="AB89" s="180">
        <v>29.911589262099998</v>
      </c>
      <c r="AC89" s="180">
        <v>495.08530209130009</v>
      </c>
      <c r="AD89" s="180">
        <v>328.65609908700003</v>
      </c>
      <c r="AE89" s="180">
        <v>5284.8441947191986</v>
      </c>
      <c r="AF89" s="180">
        <v>-905.05110475629999</v>
      </c>
      <c r="AG89" s="180">
        <v>1869.6133081776998</v>
      </c>
      <c r="AH89" s="180">
        <v>-167.93419476579999</v>
      </c>
      <c r="AI89" s="180">
        <v>-10.428875366700002</v>
      </c>
      <c r="AJ89" s="180">
        <v>9.6508763661000057</v>
      </c>
      <c r="AK89" s="180">
        <v>1700.9011144112999</v>
      </c>
      <c r="AL89" s="180">
        <v>6076.6468239895003</v>
      </c>
      <c r="AM89" s="180">
        <v>0</v>
      </c>
      <c r="AN89" s="180">
        <v>0</v>
      </c>
      <c r="AO89" s="180">
        <v>0</v>
      </c>
      <c r="AP89" s="180">
        <v>0</v>
      </c>
      <c r="AQ89" s="180">
        <v>0</v>
      </c>
      <c r="AR89" s="180">
        <v>0</v>
      </c>
      <c r="AS89" s="180">
        <v>6076.6468239895003</v>
      </c>
      <c r="AT89" s="180">
        <v>-1.392836417</v>
      </c>
      <c r="AU89" s="1364">
        <v>6075.2539875724997</v>
      </c>
    </row>
    <row r="90" spans="1:47" ht="12" hidden="1" customHeight="1" outlineLevel="1" collapsed="1" x14ac:dyDescent="0.15">
      <c r="A90" s="682" t="s">
        <v>137</v>
      </c>
      <c r="B90" s="680">
        <v>0</v>
      </c>
      <c r="C90" s="680">
        <v>0</v>
      </c>
      <c r="D90" s="680">
        <v>0</v>
      </c>
      <c r="E90" s="680">
        <v>0</v>
      </c>
      <c r="F90" s="680">
        <v>0</v>
      </c>
      <c r="G90" s="685">
        <v>0</v>
      </c>
      <c r="H90" s="680">
        <v>0</v>
      </c>
      <c r="I90" s="685">
        <v>0</v>
      </c>
      <c r="J90" s="681">
        <v>0</v>
      </c>
      <c r="K90" s="456">
        <v>0</v>
      </c>
      <c r="L90" s="457"/>
      <c r="M90" s="458"/>
      <c r="O90" s="196"/>
      <c r="P90" s="313"/>
      <c r="Q90" s="313"/>
      <c r="R90" s="1421"/>
      <c r="S90" s="425"/>
      <c r="T90" s="425"/>
      <c r="U90" s="425"/>
      <c r="V90" s="425"/>
      <c r="W90" s="425"/>
      <c r="X90" s="425"/>
      <c r="Y90" s="425"/>
      <c r="Z90" s="425"/>
      <c r="AA90" s="425"/>
      <c r="AB90" s="425"/>
      <c r="AC90" s="425"/>
      <c r="AD90" s="425"/>
      <c r="AE90" s="425"/>
      <c r="AF90" s="425"/>
      <c r="AG90" s="425"/>
      <c r="AH90" s="425"/>
      <c r="AI90" s="425"/>
      <c r="AJ90" s="425"/>
      <c r="AK90" s="425"/>
      <c r="AL90" s="425"/>
      <c r="AM90" s="425"/>
      <c r="AN90" s="425"/>
      <c r="AO90" s="425"/>
      <c r="AP90" s="425"/>
      <c r="AQ90" s="425"/>
      <c r="AR90" s="425"/>
      <c r="AS90" s="425"/>
      <c r="AT90" s="425"/>
      <c r="AU90" s="1422"/>
    </row>
    <row r="91" spans="1:47" ht="12" customHeight="1" collapsed="1" x14ac:dyDescent="0.15">
      <c r="A91" s="159" t="s">
        <v>576</v>
      </c>
      <c r="B91" s="163">
        <v>0</v>
      </c>
      <c r="C91" s="163">
        <v>0</v>
      </c>
      <c r="D91" s="163">
        <v>-1967.9385062706001</v>
      </c>
      <c r="E91" s="163">
        <v>0</v>
      </c>
      <c r="F91" s="163">
        <v>-49.941480191500013</v>
      </c>
      <c r="G91" s="263">
        <v>0</v>
      </c>
      <c r="H91" s="163">
        <v>-2017.8799864621001</v>
      </c>
      <c r="I91" s="263">
        <v>0</v>
      </c>
      <c r="J91" s="463">
        <v>-2017.8799864621001</v>
      </c>
      <c r="K91" s="456">
        <v>0</v>
      </c>
      <c r="L91" s="457"/>
      <c r="M91" s="458"/>
      <c r="O91" s="196"/>
      <c r="P91" s="193" t="s">
        <v>855</v>
      </c>
      <c r="R91" s="1420">
        <v>0</v>
      </c>
      <c r="S91" s="180">
        <v>0</v>
      </c>
      <c r="T91" s="180">
        <v>0</v>
      </c>
      <c r="U91" s="180">
        <v>0</v>
      </c>
      <c r="V91" s="180">
        <v>1181.7530601598996</v>
      </c>
      <c r="W91" s="180">
        <v>1181.7530601598996</v>
      </c>
      <c r="X91" s="180">
        <v>7.2042776060999998</v>
      </c>
      <c r="Y91" s="180">
        <v>0</v>
      </c>
      <c r="Z91" s="180">
        <v>-121.53230645670003</v>
      </c>
      <c r="AA91" s="180">
        <v>4545.5192331293993</v>
      </c>
      <c r="AB91" s="180">
        <v>29.911589262099998</v>
      </c>
      <c r="AC91" s="180">
        <v>495.08530209130009</v>
      </c>
      <c r="AD91" s="180">
        <v>328.65609908700003</v>
      </c>
      <c r="AE91" s="180">
        <v>5284.8441947191986</v>
      </c>
      <c r="AF91" s="180">
        <v>-905.05110475629999</v>
      </c>
      <c r="AG91" s="180">
        <v>1869.6133081776998</v>
      </c>
      <c r="AH91" s="180">
        <v>-167.93419476579999</v>
      </c>
      <c r="AI91" s="180">
        <v>-10.428875366700002</v>
      </c>
      <c r="AJ91" s="180">
        <v>9.6508763661000057</v>
      </c>
      <c r="AK91" s="180">
        <v>1700.9011144112999</v>
      </c>
      <c r="AL91" s="180">
        <v>7262.4472645341002</v>
      </c>
      <c r="AM91" s="180">
        <v>0</v>
      </c>
      <c r="AN91" s="180">
        <v>0</v>
      </c>
      <c r="AO91" s="180">
        <v>0</v>
      </c>
      <c r="AP91" s="180">
        <v>0</v>
      </c>
      <c r="AQ91" s="180">
        <v>0</v>
      </c>
      <c r="AR91" s="180">
        <v>0</v>
      </c>
      <c r="AS91" s="180">
        <v>7262.4472645341002</v>
      </c>
      <c r="AT91" s="180">
        <v>-0.84329259400000012</v>
      </c>
      <c r="AU91" s="1364">
        <v>7261.6039719400997</v>
      </c>
    </row>
    <row r="92" spans="1:47" ht="12" hidden="1" customHeight="1" outlineLevel="1" x14ac:dyDescent="0.15">
      <c r="A92" s="686" t="s">
        <v>377</v>
      </c>
      <c r="B92" s="680">
        <v>0</v>
      </c>
      <c r="C92" s="680">
        <v>0</v>
      </c>
      <c r="D92" s="680">
        <v>0</v>
      </c>
      <c r="E92" s="680">
        <v>0</v>
      </c>
      <c r="F92" s="680">
        <v>0</v>
      </c>
      <c r="G92" s="688">
        <v>0</v>
      </c>
      <c r="H92" s="680">
        <v>0</v>
      </c>
      <c r="I92" s="688">
        <v>0</v>
      </c>
      <c r="J92" s="687">
        <v>0</v>
      </c>
      <c r="K92" s="456">
        <v>0</v>
      </c>
      <c r="L92" s="457"/>
      <c r="M92" s="458"/>
      <c r="O92" s="196"/>
      <c r="P92" s="193" t="s">
        <v>150</v>
      </c>
      <c r="R92" s="1420">
        <v>0.27843400000000001</v>
      </c>
      <c r="S92" s="180">
        <v>8.5804000000000005E-2</v>
      </c>
      <c r="T92" s="180">
        <v>0.36423800000000001</v>
      </c>
      <c r="U92" s="180"/>
      <c r="V92" s="180"/>
      <c r="W92" s="180">
        <v>0</v>
      </c>
      <c r="X92" s="180"/>
      <c r="Y92" s="180"/>
      <c r="Z92" s="180"/>
      <c r="AA92" s="180"/>
      <c r="AB92" s="180"/>
      <c r="AC92" s="180"/>
      <c r="AD92" s="180"/>
      <c r="AE92" s="180"/>
      <c r="AF92" s="180"/>
      <c r="AG92" s="180"/>
      <c r="AH92" s="180"/>
      <c r="AI92" s="180"/>
      <c r="AJ92" s="180"/>
      <c r="AK92" s="180">
        <v>0</v>
      </c>
      <c r="AL92" s="180">
        <v>0.36423800000000001</v>
      </c>
      <c r="AM92" s="180"/>
      <c r="AN92" s="180"/>
      <c r="AO92" s="180"/>
      <c r="AP92" s="180"/>
      <c r="AQ92" s="180"/>
      <c r="AR92" s="180">
        <v>0</v>
      </c>
      <c r="AS92" s="180">
        <v>0.36423800000000001</v>
      </c>
      <c r="AT92" s="180"/>
      <c r="AU92" s="1364">
        <v>0.36423800000000001</v>
      </c>
    </row>
    <row r="93" spans="1:47" s="313" customFormat="1" ht="12" customHeight="1" collapsed="1" x14ac:dyDescent="0.15">
      <c r="A93" s="462" t="s">
        <v>171</v>
      </c>
      <c r="B93" s="163">
        <v>0</v>
      </c>
      <c r="C93" s="163">
        <v>-4.0473803847003182</v>
      </c>
      <c r="D93" s="163">
        <v>0</v>
      </c>
      <c r="E93" s="163">
        <v>0</v>
      </c>
      <c r="F93" s="163">
        <v>0</v>
      </c>
      <c r="G93" s="263">
        <v>0</v>
      </c>
      <c r="H93" s="163">
        <v>-4.0473803847003182</v>
      </c>
      <c r="I93" s="263">
        <v>-1.392836417</v>
      </c>
      <c r="J93" s="463">
        <v>-5.4402168017003181</v>
      </c>
      <c r="K93" s="456">
        <v>0</v>
      </c>
      <c r="L93" s="469"/>
      <c r="M93" s="459">
        <v>0</v>
      </c>
      <c r="O93" s="196"/>
      <c r="P93" s="193" t="s">
        <v>776</v>
      </c>
      <c r="Q93" s="193"/>
      <c r="R93" s="1420"/>
      <c r="S93" s="180"/>
      <c r="T93" s="180">
        <v>0</v>
      </c>
      <c r="U93" s="180"/>
      <c r="V93" s="180"/>
      <c r="W93" s="180">
        <v>0</v>
      </c>
      <c r="X93" s="180"/>
      <c r="Y93" s="180"/>
      <c r="Z93" s="180"/>
      <c r="AA93" s="180"/>
      <c r="AB93" s="180"/>
      <c r="AC93" s="180"/>
      <c r="AD93" s="180"/>
      <c r="AE93" s="180"/>
      <c r="AF93" s="180"/>
      <c r="AG93" s="180"/>
      <c r="AH93" s="180"/>
      <c r="AI93" s="180"/>
      <c r="AJ93" s="180"/>
      <c r="AK93" s="180">
        <v>0</v>
      </c>
      <c r="AL93" s="180">
        <v>0</v>
      </c>
      <c r="AM93" s="180">
        <v>0</v>
      </c>
      <c r="AN93" s="180"/>
      <c r="AO93" s="180"/>
      <c r="AP93" s="180"/>
      <c r="AQ93" s="180"/>
      <c r="AR93" s="180">
        <v>0</v>
      </c>
      <c r="AS93" s="180">
        <v>0</v>
      </c>
      <c r="AT93" s="180"/>
      <c r="AU93" s="1364">
        <v>0</v>
      </c>
    </row>
    <row r="94" spans="1:47" x14ac:dyDescent="0.15">
      <c r="A94" s="465" t="s">
        <v>233</v>
      </c>
      <c r="B94" s="466">
        <v>0</v>
      </c>
      <c r="C94" s="466">
        <v>-4.0473803847003182</v>
      </c>
      <c r="D94" s="466">
        <v>5284.8441947191986</v>
      </c>
      <c r="E94" s="466">
        <v>-905.05110475629999</v>
      </c>
      <c r="F94" s="466">
        <v>1700.9011144112999</v>
      </c>
      <c r="G94" s="467">
        <v>0</v>
      </c>
      <c r="H94" s="466">
        <v>6076.6468239895003</v>
      </c>
      <c r="I94" s="467">
        <v>-1.392836417</v>
      </c>
      <c r="J94" s="468">
        <v>6075.2539875724997</v>
      </c>
      <c r="O94" s="196"/>
      <c r="P94" s="193" t="s">
        <v>133</v>
      </c>
      <c r="R94" s="1420"/>
      <c r="S94" s="180"/>
      <c r="T94" s="180">
        <v>0</v>
      </c>
      <c r="U94" s="180">
        <v>-28.745250312399985</v>
      </c>
      <c r="V94" s="180">
        <v>-38.457099066899971</v>
      </c>
      <c r="W94" s="180">
        <v>-67.20234937929996</v>
      </c>
      <c r="X94" s="180"/>
      <c r="Y94" s="180"/>
      <c r="Z94" s="180"/>
      <c r="AA94" s="180"/>
      <c r="AB94" s="180"/>
      <c r="AC94" s="180"/>
      <c r="AD94" s="180"/>
      <c r="AE94" s="180"/>
      <c r="AF94" s="180"/>
      <c r="AG94" s="180"/>
      <c r="AH94" s="180"/>
      <c r="AI94" s="180"/>
      <c r="AJ94" s="180"/>
      <c r="AK94" s="180">
        <v>0</v>
      </c>
      <c r="AL94" s="180">
        <v>-67.20234937929996</v>
      </c>
      <c r="AM94" s="180"/>
      <c r="AN94" s="180"/>
      <c r="AO94" s="180"/>
      <c r="AP94" s="180"/>
      <c r="AQ94" s="180"/>
      <c r="AR94" s="180">
        <v>0</v>
      </c>
      <c r="AS94" s="180">
        <v>-67.20234937929996</v>
      </c>
      <c r="AT94" s="180"/>
      <c r="AU94" s="1364">
        <v>-67.20234937929996</v>
      </c>
    </row>
    <row r="95" spans="1:47" x14ac:dyDescent="0.15">
      <c r="A95" s="470"/>
      <c r="B95" s="180"/>
      <c r="C95" s="180"/>
      <c r="D95" s="180"/>
      <c r="E95" s="180"/>
      <c r="F95" s="180"/>
      <c r="G95" s="260"/>
      <c r="H95" s="180"/>
      <c r="I95" s="260"/>
      <c r="J95" s="471"/>
      <c r="K95" s="456">
        <v>0</v>
      </c>
      <c r="L95" s="457"/>
      <c r="M95" s="473"/>
      <c r="O95" s="196"/>
      <c r="P95" s="193" t="s">
        <v>157</v>
      </c>
      <c r="R95" s="1420"/>
      <c r="S95" s="180"/>
      <c r="T95" s="180">
        <v>0</v>
      </c>
      <c r="U95" s="180"/>
      <c r="V95" s="180">
        <v>0</v>
      </c>
      <c r="W95" s="180">
        <v>0</v>
      </c>
      <c r="X95" s="180"/>
      <c r="Y95" s="180"/>
      <c r="Z95" s="180"/>
      <c r="AA95" s="180"/>
      <c r="AB95" s="180"/>
      <c r="AC95" s="180"/>
      <c r="AD95" s="180"/>
      <c r="AE95" s="180"/>
      <c r="AF95" s="180"/>
      <c r="AG95" s="180"/>
      <c r="AH95" s="180"/>
      <c r="AI95" s="180"/>
      <c r="AJ95" s="180"/>
      <c r="AK95" s="180"/>
      <c r="AL95" s="180">
        <v>0</v>
      </c>
      <c r="AM95" s="180"/>
      <c r="AN95" s="180"/>
      <c r="AO95" s="180"/>
      <c r="AP95" s="180"/>
      <c r="AQ95" s="180"/>
      <c r="AR95" s="180">
        <v>0</v>
      </c>
      <c r="AS95" s="180">
        <v>0</v>
      </c>
      <c r="AT95" s="180"/>
      <c r="AU95" s="1364">
        <v>0</v>
      </c>
    </row>
    <row r="96" spans="1:47" ht="12" customHeight="1" x14ac:dyDescent="0.15">
      <c r="A96" s="472" t="s">
        <v>1131</v>
      </c>
      <c r="B96" s="466">
        <v>0</v>
      </c>
      <c r="C96" s="466">
        <v>1181.7530601598996</v>
      </c>
      <c r="D96" s="466">
        <v>5284.8441947191986</v>
      </c>
      <c r="E96" s="466">
        <v>-905.05110475629999</v>
      </c>
      <c r="F96" s="466">
        <v>1700.9011144112999</v>
      </c>
      <c r="G96" s="467">
        <v>0</v>
      </c>
      <c r="H96" s="466">
        <v>7262.4472645341002</v>
      </c>
      <c r="I96" s="467">
        <v>-0.84329259400000012</v>
      </c>
      <c r="J96" s="468">
        <v>7261.6039719400997</v>
      </c>
      <c r="K96" s="456"/>
      <c r="L96" s="457"/>
      <c r="M96" s="458"/>
      <c r="O96" s="196"/>
      <c r="P96" s="193" t="s">
        <v>777</v>
      </c>
      <c r="R96" s="1420"/>
      <c r="S96" s="180"/>
      <c r="T96" s="180">
        <v>0</v>
      </c>
      <c r="U96" s="180"/>
      <c r="V96" s="180"/>
      <c r="W96" s="180">
        <v>0</v>
      </c>
      <c r="X96" s="180"/>
      <c r="Y96" s="180"/>
      <c r="Z96" s="180"/>
      <c r="AA96" s="180"/>
      <c r="AB96" s="180"/>
      <c r="AC96" s="180"/>
      <c r="AD96" s="180"/>
      <c r="AE96" s="180"/>
      <c r="AF96" s="180"/>
      <c r="AG96" s="180"/>
      <c r="AH96" s="180"/>
      <c r="AI96" s="180"/>
      <c r="AJ96" s="180"/>
      <c r="AK96" s="180"/>
      <c r="AL96" s="180"/>
      <c r="AM96" s="180"/>
      <c r="AN96" s="180">
        <v>0</v>
      </c>
      <c r="AO96" s="180">
        <v>0</v>
      </c>
      <c r="AP96" s="180">
        <v>0</v>
      </c>
      <c r="AQ96" s="180">
        <v>0</v>
      </c>
      <c r="AR96" s="180">
        <v>0</v>
      </c>
      <c r="AS96" s="180">
        <v>0</v>
      </c>
      <c r="AT96" s="180"/>
      <c r="AU96" s="1364">
        <v>0</v>
      </c>
    </row>
    <row r="97" spans="1:47" ht="12" customHeight="1" x14ac:dyDescent="0.15">
      <c r="A97" s="462"/>
      <c r="B97" s="163"/>
      <c r="C97" s="163"/>
      <c r="D97" s="163"/>
      <c r="E97" s="163"/>
      <c r="F97" s="163"/>
      <c r="G97" s="263"/>
      <c r="H97" s="163"/>
      <c r="I97" s="263"/>
      <c r="J97" s="463"/>
      <c r="K97" s="456">
        <v>0</v>
      </c>
      <c r="L97" s="457"/>
      <c r="M97" s="458"/>
      <c r="O97" s="196"/>
      <c r="P97" s="193" t="s">
        <v>151</v>
      </c>
      <c r="R97" s="1420"/>
      <c r="S97" s="180"/>
      <c r="T97" s="180">
        <v>0</v>
      </c>
      <c r="U97" s="180"/>
      <c r="V97" s="180">
        <v>11.007000000000001</v>
      </c>
      <c r="W97" s="180">
        <v>11.007000000000001</v>
      </c>
      <c r="X97" s="180"/>
      <c r="Y97" s="180"/>
      <c r="Z97" s="180"/>
      <c r="AA97" s="180"/>
      <c r="AB97" s="180"/>
      <c r="AC97" s="180"/>
      <c r="AD97" s="180"/>
      <c r="AE97" s="180"/>
      <c r="AF97" s="180"/>
      <c r="AG97" s="180"/>
      <c r="AH97" s="180"/>
      <c r="AI97" s="180"/>
      <c r="AJ97" s="180"/>
      <c r="AK97" s="180">
        <v>0</v>
      </c>
      <c r="AL97" s="180">
        <v>11.007000000000001</v>
      </c>
      <c r="AM97" s="180"/>
      <c r="AN97" s="180">
        <v>-1183.8516969999998</v>
      </c>
      <c r="AO97" s="180">
        <v>0</v>
      </c>
      <c r="AP97" s="180">
        <v>0</v>
      </c>
      <c r="AQ97" s="180">
        <v>0</v>
      </c>
      <c r="AR97" s="180">
        <v>-1183.8516969999998</v>
      </c>
      <c r="AS97" s="180">
        <v>-1172.8446969999998</v>
      </c>
      <c r="AT97" s="180"/>
      <c r="AU97" s="1364">
        <v>-1172.8446969999998</v>
      </c>
    </row>
    <row r="98" spans="1:47" ht="12" hidden="1" customHeight="1" outlineLevel="1" x14ac:dyDescent="0.15">
      <c r="A98" s="686" t="s">
        <v>150</v>
      </c>
      <c r="B98" s="680">
        <v>0.36423800000000001</v>
      </c>
      <c r="C98" s="680">
        <v>0</v>
      </c>
      <c r="D98" s="680">
        <v>0</v>
      </c>
      <c r="E98" s="680">
        <v>0</v>
      </c>
      <c r="F98" s="680">
        <v>0</v>
      </c>
      <c r="G98" s="685">
        <v>0</v>
      </c>
      <c r="H98" s="680">
        <v>0.36423800000000001</v>
      </c>
      <c r="I98" s="685">
        <v>0</v>
      </c>
      <c r="J98" s="687">
        <v>0.36423800000000001</v>
      </c>
      <c r="K98" s="456">
        <v>0</v>
      </c>
      <c r="L98" s="457"/>
      <c r="M98" s="458"/>
      <c r="O98" s="196"/>
      <c r="P98" s="193" t="s">
        <v>158</v>
      </c>
      <c r="R98" s="1420">
        <v>1.7386349999999999</v>
      </c>
      <c r="S98" s="180">
        <v>-105.69664599999999</v>
      </c>
      <c r="T98" s="180">
        <v>-103.95801099999998</v>
      </c>
      <c r="U98" s="180"/>
      <c r="V98" s="180">
        <v>-266.25113699999997</v>
      </c>
      <c r="W98" s="180">
        <v>-266.25113699999997</v>
      </c>
      <c r="X98" s="180"/>
      <c r="Y98" s="180"/>
      <c r="Z98" s="180"/>
      <c r="AA98" s="180"/>
      <c r="AB98" s="180"/>
      <c r="AC98" s="180"/>
      <c r="AD98" s="180"/>
      <c r="AE98" s="180"/>
      <c r="AF98" s="180"/>
      <c r="AG98" s="180"/>
      <c r="AH98" s="180"/>
      <c r="AI98" s="180"/>
      <c r="AJ98" s="180"/>
      <c r="AK98" s="180">
        <v>0</v>
      </c>
      <c r="AL98" s="180">
        <v>-370.20914799999997</v>
      </c>
      <c r="AM98" s="180"/>
      <c r="AN98" s="180"/>
      <c r="AO98" s="180"/>
      <c r="AP98" s="180"/>
      <c r="AQ98" s="180"/>
      <c r="AR98" s="180">
        <v>0</v>
      </c>
      <c r="AS98" s="180">
        <v>-370.20914799999997</v>
      </c>
      <c r="AT98" s="180"/>
      <c r="AU98" s="1364">
        <v>-370.20914799999997</v>
      </c>
    </row>
    <row r="99" spans="1:47" ht="12" hidden="1" customHeight="1" outlineLevel="1" x14ac:dyDescent="0.15">
      <c r="A99" s="682" t="s">
        <v>376</v>
      </c>
      <c r="B99" s="680">
        <v>0</v>
      </c>
      <c r="C99" s="680">
        <v>0</v>
      </c>
      <c r="D99" s="680">
        <v>0</v>
      </c>
      <c r="E99" s="680">
        <v>0</v>
      </c>
      <c r="F99" s="680">
        <v>0</v>
      </c>
      <c r="G99" s="685">
        <v>0</v>
      </c>
      <c r="H99" s="680">
        <v>0</v>
      </c>
      <c r="I99" s="685">
        <v>0</v>
      </c>
      <c r="J99" s="681">
        <v>0</v>
      </c>
      <c r="K99" s="456">
        <v>0</v>
      </c>
      <c r="L99" s="457"/>
      <c r="M99" s="458"/>
      <c r="O99" s="196"/>
      <c r="P99" s="193" t="s">
        <v>213</v>
      </c>
      <c r="R99" s="1420"/>
      <c r="S99" s="180">
        <v>0</v>
      </c>
      <c r="T99" s="180">
        <v>0</v>
      </c>
      <c r="U99" s="180"/>
      <c r="V99" s="180">
        <v>0</v>
      </c>
      <c r="W99" s="180">
        <v>0</v>
      </c>
      <c r="X99" s="180"/>
      <c r="Y99" s="180"/>
      <c r="Z99" s="180"/>
      <c r="AA99" s="180"/>
      <c r="AB99" s="180"/>
      <c r="AC99" s="180"/>
      <c r="AD99" s="180"/>
      <c r="AE99" s="180"/>
      <c r="AF99" s="180"/>
      <c r="AG99" s="180"/>
      <c r="AH99" s="180"/>
      <c r="AI99" s="180"/>
      <c r="AJ99" s="180"/>
      <c r="AK99" s="180">
        <v>0</v>
      </c>
      <c r="AL99" s="180">
        <v>0</v>
      </c>
      <c r="AM99" s="180"/>
      <c r="AN99" s="180"/>
      <c r="AO99" s="180"/>
      <c r="AP99" s="180"/>
      <c r="AQ99" s="180"/>
      <c r="AR99" s="180">
        <v>0</v>
      </c>
      <c r="AS99" s="180">
        <v>0</v>
      </c>
      <c r="AT99" s="180"/>
      <c r="AU99" s="1364">
        <v>0</v>
      </c>
    </row>
    <row r="100" spans="1:47" ht="12" customHeight="1" collapsed="1" x14ac:dyDescent="0.15">
      <c r="A100" s="462" t="s">
        <v>867</v>
      </c>
      <c r="B100" s="163">
        <v>0</v>
      </c>
      <c r="C100" s="163">
        <v>-67.20234937929996</v>
      </c>
      <c r="D100" s="163">
        <v>0</v>
      </c>
      <c r="E100" s="163">
        <v>0</v>
      </c>
      <c r="F100" s="163">
        <v>0</v>
      </c>
      <c r="G100" s="263">
        <v>0</v>
      </c>
      <c r="H100" s="163">
        <v>-67.20234937929996</v>
      </c>
      <c r="I100" s="263">
        <v>0</v>
      </c>
      <c r="J100" s="463">
        <v>-67.20234937929996</v>
      </c>
      <c r="K100" s="456">
        <v>0</v>
      </c>
      <c r="L100" s="457"/>
      <c r="M100" s="458"/>
      <c r="O100" s="196"/>
      <c r="P100" s="193" t="s">
        <v>415</v>
      </c>
      <c r="R100" s="1420"/>
      <c r="S100" s="180"/>
      <c r="T100" s="180"/>
      <c r="U100" s="180"/>
      <c r="V100" s="180">
        <v>2.2248E-2</v>
      </c>
      <c r="W100" s="180">
        <v>2.2248E-2</v>
      </c>
      <c r="X100" s="180"/>
      <c r="Y100" s="180"/>
      <c r="Z100" s="180"/>
      <c r="AA100" s="180"/>
      <c r="AB100" s="180"/>
      <c r="AC100" s="180"/>
      <c r="AD100" s="180"/>
      <c r="AE100" s="180"/>
      <c r="AF100" s="180"/>
      <c r="AG100" s="180"/>
      <c r="AH100" s="180"/>
      <c r="AI100" s="180"/>
      <c r="AJ100" s="180"/>
      <c r="AK100" s="180">
        <v>0</v>
      </c>
      <c r="AL100" s="180">
        <v>2.2248E-2</v>
      </c>
      <c r="AM100" s="180"/>
      <c r="AN100" s="180"/>
      <c r="AO100" s="180"/>
      <c r="AP100" s="180"/>
      <c r="AQ100" s="180"/>
      <c r="AR100" s="180">
        <v>0</v>
      </c>
      <c r="AS100" s="180">
        <v>2.2248E-2</v>
      </c>
      <c r="AT100" s="180"/>
      <c r="AU100" s="1364">
        <v>2.2248E-2</v>
      </c>
    </row>
    <row r="101" spans="1:47" ht="12" hidden="1" customHeight="1" outlineLevel="2" x14ac:dyDescent="0.15">
      <c r="A101" s="686" t="s">
        <v>157</v>
      </c>
      <c r="B101" s="680">
        <v>0</v>
      </c>
      <c r="C101" s="680">
        <v>0</v>
      </c>
      <c r="D101" s="680">
        <v>0</v>
      </c>
      <c r="E101" s="680">
        <v>0</v>
      </c>
      <c r="F101" s="680">
        <v>0</v>
      </c>
      <c r="G101" s="685">
        <v>0</v>
      </c>
      <c r="H101" s="680">
        <v>0</v>
      </c>
      <c r="I101" s="685">
        <v>0</v>
      </c>
      <c r="J101" s="687">
        <v>0</v>
      </c>
      <c r="K101" s="456">
        <v>0</v>
      </c>
      <c r="L101" s="457"/>
      <c r="M101" s="458"/>
      <c r="O101" s="196"/>
      <c r="P101" s="193" t="s">
        <v>778</v>
      </c>
      <c r="R101" s="1420"/>
      <c r="S101" s="180"/>
      <c r="T101" s="180">
        <v>0</v>
      </c>
      <c r="U101" s="180"/>
      <c r="V101" s="180">
        <v>-23.674448000000002</v>
      </c>
      <c r="W101" s="180">
        <v>-23.674448000000002</v>
      </c>
      <c r="X101" s="180"/>
      <c r="Y101" s="180"/>
      <c r="Z101" s="180"/>
      <c r="AA101" s="180"/>
      <c r="AB101" s="180"/>
      <c r="AC101" s="180"/>
      <c r="AD101" s="180"/>
      <c r="AE101" s="180"/>
      <c r="AF101" s="180"/>
      <c r="AG101" s="180"/>
      <c r="AH101" s="180"/>
      <c r="AI101" s="180"/>
      <c r="AJ101" s="180"/>
      <c r="AK101" s="180">
        <v>0</v>
      </c>
      <c r="AL101" s="180">
        <v>-23.674448000000002</v>
      </c>
      <c r="AM101" s="180"/>
      <c r="AN101" s="180"/>
      <c r="AO101" s="180"/>
      <c r="AP101" s="180"/>
      <c r="AQ101" s="180"/>
      <c r="AR101" s="180">
        <v>0</v>
      </c>
      <c r="AS101" s="180">
        <v>-23.674448000000002</v>
      </c>
      <c r="AT101" s="180"/>
      <c r="AU101" s="1364">
        <v>-23.674448000000002</v>
      </c>
    </row>
    <row r="102" spans="1:47" ht="12" hidden="1" customHeight="1" outlineLevel="2" x14ac:dyDescent="0.15">
      <c r="A102" s="686"/>
      <c r="B102" s="680"/>
      <c r="C102" s="680"/>
      <c r="D102" s="680"/>
      <c r="E102" s="680"/>
      <c r="F102" s="680"/>
      <c r="G102" s="685"/>
      <c r="H102" s="680"/>
      <c r="I102" s="685"/>
      <c r="J102" s="687"/>
      <c r="K102" s="456">
        <v>0</v>
      </c>
      <c r="L102" s="457"/>
      <c r="M102" s="458"/>
      <c r="O102" s="196"/>
      <c r="P102" s="193" t="s">
        <v>255</v>
      </c>
      <c r="R102" s="1420"/>
      <c r="S102" s="180"/>
      <c r="T102" s="180">
        <v>0</v>
      </c>
      <c r="U102" s="180"/>
      <c r="V102" s="180">
        <v>-128.12588600000001</v>
      </c>
      <c r="W102" s="180">
        <v>-128.12588600000001</v>
      </c>
      <c r="X102" s="180"/>
      <c r="Y102" s="180"/>
      <c r="Z102" s="180"/>
      <c r="AA102" s="180"/>
      <c r="AB102" s="180"/>
      <c r="AC102" s="180"/>
      <c r="AD102" s="180"/>
      <c r="AE102" s="180"/>
      <c r="AF102" s="180"/>
      <c r="AG102" s="180"/>
      <c r="AH102" s="180"/>
      <c r="AI102" s="180"/>
      <c r="AJ102" s="180"/>
      <c r="AK102" s="180">
        <v>0</v>
      </c>
      <c r="AL102" s="180">
        <v>-128.12588600000001</v>
      </c>
      <c r="AM102" s="180"/>
      <c r="AN102" s="180"/>
      <c r="AO102" s="180"/>
      <c r="AP102" s="180"/>
      <c r="AQ102" s="180"/>
      <c r="AR102" s="180">
        <v>0</v>
      </c>
      <c r="AS102" s="180">
        <v>-128.12588600000001</v>
      </c>
      <c r="AT102" s="180"/>
      <c r="AU102" s="1364">
        <v>-128.12588600000001</v>
      </c>
    </row>
    <row r="103" spans="1:47" ht="12" customHeight="1" collapsed="1" x14ac:dyDescent="0.15">
      <c r="A103" s="1341" t="s">
        <v>151</v>
      </c>
      <c r="B103" s="664">
        <v>0</v>
      </c>
      <c r="C103" s="664">
        <v>11.007000000000001</v>
      </c>
      <c r="D103" s="664">
        <v>0</v>
      </c>
      <c r="E103" s="664">
        <v>0</v>
      </c>
      <c r="F103" s="664">
        <v>0</v>
      </c>
      <c r="G103" s="665">
        <v>-1183.8516969999998</v>
      </c>
      <c r="H103" s="664">
        <v>-1172.8446969999998</v>
      </c>
      <c r="I103" s="665">
        <v>0</v>
      </c>
      <c r="J103" s="710">
        <v>-1172.8446969999998</v>
      </c>
      <c r="K103" s="456">
        <v>0</v>
      </c>
      <c r="L103" s="457"/>
      <c r="M103" s="458"/>
      <c r="O103" s="196"/>
      <c r="P103" s="193" t="s">
        <v>779</v>
      </c>
      <c r="R103" s="1420"/>
      <c r="S103" s="180"/>
      <c r="T103" s="180">
        <v>0</v>
      </c>
      <c r="U103" s="180"/>
      <c r="V103" s="180">
        <v>0</v>
      </c>
      <c r="W103" s="180">
        <v>0</v>
      </c>
      <c r="X103" s="180"/>
      <c r="Y103" s="180"/>
      <c r="Z103" s="180"/>
      <c r="AA103" s="180"/>
      <c r="AB103" s="180"/>
      <c r="AC103" s="180"/>
      <c r="AD103" s="180"/>
      <c r="AE103" s="180"/>
      <c r="AF103" s="180"/>
      <c r="AG103" s="180"/>
      <c r="AH103" s="180"/>
      <c r="AI103" s="180"/>
      <c r="AJ103" s="180"/>
      <c r="AK103" s="180">
        <v>0</v>
      </c>
      <c r="AL103" s="180">
        <v>0</v>
      </c>
      <c r="AM103" s="180"/>
      <c r="AN103" s="180"/>
      <c r="AO103" s="180"/>
      <c r="AP103" s="180"/>
      <c r="AQ103" s="180"/>
      <c r="AR103" s="180">
        <v>0</v>
      </c>
      <c r="AS103" s="180">
        <v>0</v>
      </c>
      <c r="AT103" s="180"/>
      <c r="AU103" s="1364">
        <v>0</v>
      </c>
    </row>
    <row r="104" spans="1:47" ht="12" customHeight="1" x14ac:dyDescent="0.15">
      <c r="A104" s="158" t="s">
        <v>158</v>
      </c>
      <c r="B104" s="163">
        <v>-103.95801099999998</v>
      </c>
      <c r="C104" s="163">
        <v>-266.25113699999997</v>
      </c>
      <c r="D104" s="163">
        <v>0</v>
      </c>
      <c r="E104" s="163">
        <v>0</v>
      </c>
      <c r="F104" s="163">
        <v>0</v>
      </c>
      <c r="G104" s="263">
        <v>0</v>
      </c>
      <c r="H104" s="163">
        <v>-370.20914799999997</v>
      </c>
      <c r="I104" s="263">
        <v>0</v>
      </c>
      <c r="J104" s="164">
        <v>-370.20914799999997</v>
      </c>
      <c r="K104" s="456">
        <v>0</v>
      </c>
      <c r="L104" s="457"/>
      <c r="M104" s="458"/>
      <c r="O104" s="196"/>
      <c r="P104" s="193" t="s">
        <v>229</v>
      </c>
      <c r="R104" s="1420"/>
      <c r="S104" s="180"/>
      <c r="T104" s="180">
        <v>0</v>
      </c>
      <c r="U104" s="180"/>
      <c r="V104" s="180">
        <v>0</v>
      </c>
      <c r="W104" s="180">
        <v>0</v>
      </c>
      <c r="X104" s="180"/>
      <c r="Y104" s="180"/>
      <c r="Z104" s="180"/>
      <c r="AA104" s="180"/>
      <c r="AB104" s="180"/>
      <c r="AC104" s="180"/>
      <c r="AD104" s="180"/>
      <c r="AE104" s="180"/>
      <c r="AF104" s="180"/>
      <c r="AG104" s="180"/>
      <c r="AH104" s="180"/>
      <c r="AI104" s="180"/>
      <c r="AJ104" s="180"/>
      <c r="AK104" s="180">
        <v>0</v>
      </c>
      <c r="AL104" s="180">
        <v>0</v>
      </c>
      <c r="AM104" s="180"/>
      <c r="AN104" s="180"/>
      <c r="AO104" s="180"/>
      <c r="AP104" s="180"/>
      <c r="AQ104" s="180"/>
      <c r="AR104" s="180">
        <v>0</v>
      </c>
      <c r="AS104" s="180">
        <v>0</v>
      </c>
      <c r="AT104" s="180"/>
      <c r="AU104" s="1364">
        <v>0</v>
      </c>
    </row>
    <row r="105" spans="1:47" ht="12" hidden="1" customHeight="1" outlineLevel="1" x14ac:dyDescent="0.15">
      <c r="A105" s="682" t="s">
        <v>213</v>
      </c>
      <c r="B105" s="680">
        <v>0</v>
      </c>
      <c r="C105" s="680">
        <v>0</v>
      </c>
      <c r="D105" s="680">
        <v>0</v>
      </c>
      <c r="E105" s="680">
        <v>0</v>
      </c>
      <c r="F105" s="680">
        <v>0</v>
      </c>
      <c r="G105" s="685">
        <v>0</v>
      </c>
      <c r="H105" s="680">
        <v>0</v>
      </c>
      <c r="I105" s="685">
        <v>0</v>
      </c>
      <c r="J105" s="681">
        <v>0</v>
      </c>
      <c r="K105" s="456">
        <v>0</v>
      </c>
      <c r="L105" s="457"/>
      <c r="M105" s="458"/>
      <c r="O105" s="196"/>
      <c r="P105" s="193" t="s">
        <v>780</v>
      </c>
      <c r="R105" s="1420"/>
      <c r="S105" s="180"/>
      <c r="T105" s="180">
        <v>0</v>
      </c>
      <c r="U105" s="180"/>
      <c r="V105" s="180">
        <v>5.2999999999858716E-5</v>
      </c>
      <c r="W105" s="180">
        <v>5.2999999999858716E-5</v>
      </c>
      <c r="X105" s="180"/>
      <c r="Y105" s="180"/>
      <c r="Z105" s="180"/>
      <c r="AA105" s="180"/>
      <c r="AB105" s="180"/>
      <c r="AC105" s="180"/>
      <c r="AD105" s="180"/>
      <c r="AE105" s="180"/>
      <c r="AF105" s="180"/>
      <c r="AG105" s="180"/>
      <c r="AH105" s="180"/>
      <c r="AI105" s="180"/>
      <c r="AJ105" s="180"/>
      <c r="AK105" s="180">
        <v>0</v>
      </c>
      <c r="AL105" s="180">
        <v>5.2999999999858716E-5</v>
      </c>
      <c r="AM105" s="180"/>
      <c r="AN105" s="180"/>
      <c r="AO105" s="180"/>
      <c r="AP105" s="180"/>
      <c r="AQ105" s="180"/>
      <c r="AR105" s="180">
        <v>0</v>
      </c>
      <c r="AS105" s="180">
        <v>5.2999999999858716E-5</v>
      </c>
      <c r="AT105" s="180"/>
      <c r="AU105" s="1364">
        <v>5.2999999999858716E-5</v>
      </c>
    </row>
    <row r="106" spans="1:47" ht="12" hidden="1" customHeight="1" outlineLevel="1" x14ac:dyDescent="0.15">
      <c r="A106" s="682" t="s">
        <v>415</v>
      </c>
      <c r="B106" s="680">
        <v>0</v>
      </c>
      <c r="C106" s="680">
        <v>2.2248E-2</v>
      </c>
      <c r="D106" s="680">
        <v>0</v>
      </c>
      <c r="E106" s="680">
        <v>0</v>
      </c>
      <c r="F106" s="680">
        <v>0</v>
      </c>
      <c r="G106" s="688">
        <v>0</v>
      </c>
      <c r="H106" s="680">
        <v>2.2248E-2</v>
      </c>
      <c r="I106" s="688">
        <v>0</v>
      </c>
      <c r="J106" s="688">
        <v>2.2248E-2</v>
      </c>
      <c r="K106" s="456">
        <v>0</v>
      </c>
      <c r="L106" s="457"/>
      <c r="M106" s="458"/>
      <c r="O106" s="196"/>
      <c r="P106" s="193" t="s">
        <v>153</v>
      </c>
      <c r="R106" s="1420"/>
      <c r="S106" s="180"/>
      <c r="T106" s="180">
        <v>0</v>
      </c>
      <c r="U106" s="180"/>
      <c r="V106" s="180">
        <v>0</v>
      </c>
      <c r="W106" s="180">
        <v>0</v>
      </c>
      <c r="X106" s="180"/>
      <c r="Y106" s="180"/>
      <c r="Z106" s="180"/>
      <c r="AA106" s="180"/>
      <c r="AB106" s="180"/>
      <c r="AC106" s="180"/>
      <c r="AD106" s="180"/>
      <c r="AE106" s="180"/>
      <c r="AF106" s="180"/>
      <c r="AG106" s="180"/>
      <c r="AH106" s="180"/>
      <c r="AI106" s="180"/>
      <c r="AJ106" s="180"/>
      <c r="AK106" s="180">
        <v>0</v>
      </c>
      <c r="AL106" s="180">
        <v>0</v>
      </c>
      <c r="AM106" s="180"/>
      <c r="AN106" s="180"/>
      <c r="AO106" s="180"/>
      <c r="AP106" s="180"/>
      <c r="AQ106" s="180"/>
      <c r="AR106" s="180">
        <v>0</v>
      </c>
      <c r="AS106" s="180">
        <v>0</v>
      </c>
      <c r="AT106" s="180"/>
      <c r="AU106" s="1364">
        <v>0</v>
      </c>
    </row>
    <row r="107" spans="1:47" ht="12" hidden="1" customHeight="1" outlineLevel="1" collapsed="1" x14ac:dyDescent="0.15">
      <c r="A107" s="682" t="s">
        <v>381</v>
      </c>
      <c r="B107" s="680">
        <v>0</v>
      </c>
      <c r="C107" s="680">
        <v>0</v>
      </c>
      <c r="D107" s="680">
        <v>0</v>
      </c>
      <c r="E107" s="680">
        <v>0</v>
      </c>
      <c r="F107" s="680">
        <v>0</v>
      </c>
      <c r="G107" s="688">
        <v>0</v>
      </c>
      <c r="H107" s="680">
        <v>0</v>
      </c>
      <c r="I107" s="688">
        <v>0</v>
      </c>
      <c r="J107" s="681">
        <v>0</v>
      </c>
      <c r="K107" s="456">
        <v>0</v>
      </c>
      <c r="L107" s="457"/>
      <c r="M107" s="458"/>
      <c r="O107" s="196"/>
      <c r="P107" s="193" t="s">
        <v>781</v>
      </c>
      <c r="R107" s="1420"/>
      <c r="S107" s="180"/>
      <c r="T107" s="180">
        <v>0</v>
      </c>
      <c r="U107" s="180"/>
      <c r="V107" s="180">
        <v>7.3687532936000002</v>
      </c>
      <c r="W107" s="180">
        <v>7.3687532936000002</v>
      </c>
      <c r="X107" s="180"/>
      <c r="Y107" s="180"/>
      <c r="Z107" s="180"/>
      <c r="AA107" s="180"/>
      <c r="AB107" s="180"/>
      <c r="AC107" s="180"/>
      <c r="AD107" s="180"/>
      <c r="AE107" s="180"/>
      <c r="AF107" s="180"/>
      <c r="AG107" s="180"/>
      <c r="AH107" s="180"/>
      <c r="AI107" s="180"/>
      <c r="AJ107" s="180"/>
      <c r="AK107" s="180">
        <v>0</v>
      </c>
      <c r="AL107" s="180">
        <v>7.3687532936000002</v>
      </c>
      <c r="AM107" s="180"/>
      <c r="AN107" s="180"/>
      <c r="AO107" s="180"/>
      <c r="AP107" s="180">
        <v>-4.3710010000000041</v>
      </c>
      <c r="AQ107" s="180"/>
      <c r="AR107" s="180">
        <v>-4.3710010000000041</v>
      </c>
      <c r="AS107" s="180">
        <v>2.9977522935999961</v>
      </c>
      <c r="AT107" s="180"/>
      <c r="AU107" s="1364">
        <v>2.9977522935999961</v>
      </c>
    </row>
    <row r="108" spans="1:47" ht="12" customHeight="1" collapsed="1" x14ac:dyDescent="0.15">
      <c r="A108" s="158" t="s">
        <v>380</v>
      </c>
      <c r="B108" s="163">
        <v>0</v>
      </c>
      <c r="C108" s="163">
        <v>-23.674448000000002</v>
      </c>
      <c r="D108" s="163">
        <v>0</v>
      </c>
      <c r="E108" s="163">
        <v>0</v>
      </c>
      <c r="F108" s="163">
        <v>0</v>
      </c>
      <c r="G108" s="662">
        <v>0</v>
      </c>
      <c r="H108" s="163">
        <v>-23.674448000000002</v>
      </c>
      <c r="I108" s="662">
        <v>0</v>
      </c>
      <c r="J108" s="164">
        <v>-23.674448000000002</v>
      </c>
      <c r="K108" s="456">
        <v>0</v>
      </c>
      <c r="L108" s="457"/>
      <c r="M108" s="458"/>
      <c r="O108" s="196"/>
      <c r="P108" s="193" t="s">
        <v>733</v>
      </c>
      <c r="R108" s="1420"/>
      <c r="S108" s="180">
        <v>0</v>
      </c>
      <c r="T108" s="180">
        <v>0</v>
      </c>
      <c r="U108" s="180"/>
      <c r="V108" s="180">
        <v>0</v>
      </c>
      <c r="W108" s="180">
        <v>0</v>
      </c>
      <c r="X108" s="180"/>
      <c r="Y108" s="180"/>
      <c r="Z108" s="180"/>
      <c r="AA108" s="180"/>
      <c r="AB108" s="180"/>
      <c r="AC108" s="180"/>
      <c r="AD108" s="180"/>
      <c r="AE108" s="180"/>
      <c r="AF108" s="180"/>
      <c r="AG108" s="180"/>
      <c r="AH108" s="180"/>
      <c r="AI108" s="180"/>
      <c r="AJ108" s="180"/>
      <c r="AK108" s="180">
        <v>0</v>
      </c>
      <c r="AL108" s="180">
        <v>0</v>
      </c>
      <c r="AM108" s="180"/>
      <c r="AN108" s="180"/>
      <c r="AO108" s="180"/>
      <c r="AP108" s="180"/>
      <c r="AQ108" s="180"/>
      <c r="AR108" s="180">
        <v>0</v>
      </c>
      <c r="AS108" s="180">
        <v>0</v>
      </c>
      <c r="AT108" s="180"/>
      <c r="AU108" s="1364">
        <v>0</v>
      </c>
    </row>
    <row r="109" spans="1:47" ht="12" customHeight="1" x14ac:dyDescent="0.15">
      <c r="A109" s="158" t="s">
        <v>255</v>
      </c>
      <c r="B109" s="163">
        <v>0</v>
      </c>
      <c r="C109" s="163">
        <v>-128.12588600000001</v>
      </c>
      <c r="D109" s="163">
        <v>0</v>
      </c>
      <c r="E109" s="163">
        <v>0</v>
      </c>
      <c r="F109" s="163">
        <v>0</v>
      </c>
      <c r="G109" s="662">
        <v>0</v>
      </c>
      <c r="H109" s="163">
        <v>-128.12588600000001</v>
      </c>
      <c r="I109" s="662">
        <v>0</v>
      </c>
      <c r="J109" s="662">
        <v>-128.12588600000001</v>
      </c>
      <c r="K109" s="456">
        <v>0</v>
      </c>
      <c r="L109" s="457"/>
      <c r="M109" s="458"/>
      <c r="O109" s="196"/>
      <c r="R109" s="1420"/>
      <c r="S109" s="180"/>
      <c r="T109" s="180">
        <v>0</v>
      </c>
      <c r="U109" s="180"/>
      <c r="V109" s="180"/>
      <c r="W109" s="180">
        <v>0</v>
      </c>
      <c r="X109" s="180"/>
      <c r="Y109" s="180"/>
      <c r="Z109" s="180"/>
      <c r="AA109" s="180"/>
      <c r="AB109" s="180"/>
      <c r="AC109" s="180"/>
      <c r="AD109" s="180"/>
      <c r="AE109" s="180"/>
      <c r="AF109" s="180"/>
      <c r="AG109" s="180"/>
      <c r="AH109" s="180"/>
      <c r="AI109" s="180"/>
      <c r="AJ109" s="180"/>
      <c r="AK109" s="180">
        <v>0</v>
      </c>
      <c r="AL109" s="180">
        <v>0</v>
      </c>
      <c r="AM109" s="180"/>
      <c r="AN109" s="180"/>
      <c r="AO109" s="180"/>
      <c r="AP109" s="180"/>
      <c r="AQ109" s="180"/>
      <c r="AR109" s="180">
        <v>0</v>
      </c>
      <c r="AS109" s="180">
        <v>0</v>
      </c>
      <c r="AT109" s="180"/>
      <c r="AU109" s="1364">
        <v>0</v>
      </c>
    </row>
    <row r="110" spans="1:47" ht="12" hidden="1" customHeight="1" outlineLevel="1" x14ac:dyDescent="0.15">
      <c r="A110" s="682" t="s">
        <v>413</v>
      </c>
      <c r="B110" s="680">
        <v>0</v>
      </c>
      <c r="C110" s="680">
        <v>0</v>
      </c>
      <c r="D110" s="680">
        <v>0</v>
      </c>
      <c r="E110" s="680">
        <v>0</v>
      </c>
      <c r="F110" s="680">
        <v>0</v>
      </c>
      <c r="G110" s="688">
        <v>0</v>
      </c>
      <c r="H110" s="680">
        <v>0</v>
      </c>
      <c r="I110" s="688">
        <v>0</v>
      </c>
      <c r="J110" s="681">
        <v>0</v>
      </c>
      <c r="K110" s="456">
        <v>0</v>
      </c>
      <c r="L110" s="457"/>
      <c r="M110" s="458"/>
      <c r="O110" s="196"/>
      <c r="P110" s="193" t="s">
        <v>782</v>
      </c>
      <c r="R110" s="329">
        <v>327.27277899999996</v>
      </c>
      <c r="S110" s="1366">
        <v>8269.7682569999997</v>
      </c>
      <c r="T110" s="1366">
        <v>8597.0410360000005</v>
      </c>
      <c r="U110" s="1366">
        <v>-318.96419037125202</v>
      </c>
      <c r="V110" s="1366">
        <v>9395.3749747537604</v>
      </c>
      <c r="W110" s="1366">
        <v>9076.4107843825077</v>
      </c>
      <c r="X110" s="1366">
        <v>41.861056045399998</v>
      </c>
      <c r="Y110" s="1366">
        <v>1.1684271086822</v>
      </c>
      <c r="Z110" s="1366">
        <v>125.67806925169999</v>
      </c>
      <c r="AA110" s="1366">
        <v>6549.0574432517997</v>
      </c>
      <c r="AB110" s="1366">
        <v>66.260535427899995</v>
      </c>
      <c r="AC110" s="1366">
        <v>187.32322384509999</v>
      </c>
      <c r="AD110" s="1366">
        <v>1336.7605983131</v>
      </c>
      <c r="AE110" s="1366">
        <v>8308.1093532436789</v>
      </c>
      <c r="AF110" s="1366">
        <v>-1611.1194144742001</v>
      </c>
      <c r="AG110" s="1366">
        <v>277.151710286492</v>
      </c>
      <c r="AH110" s="1366">
        <v>-381.82520135659996</v>
      </c>
      <c r="AI110" s="1366">
        <v>12.276503777626269</v>
      </c>
      <c r="AJ110" s="1366">
        <v>15.218608642499959</v>
      </c>
      <c r="AK110" s="1366">
        <v>-77.178378649981696</v>
      </c>
      <c r="AL110" s="1366">
        <v>24293.263380502001</v>
      </c>
      <c r="AM110" s="1366">
        <v>0</v>
      </c>
      <c r="AN110" s="1366">
        <v>3007.940032</v>
      </c>
      <c r="AO110" s="1366">
        <v>453.780216</v>
      </c>
      <c r="AP110" s="1366">
        <v>94.423351999999994</v>
      </c>
      <c r="AQ110" s="1366">
        <v>270.75129100000004</v>
      </c>
      <c r="AR110" s="1366">
        <v>3826.8948910000004</v>
      </c>
      <c r="AS110" s="1366">
        <v>28120.158271501998</v>
      </c>
      <c r="AT110" s="1366">
        <v>8.9055531096999996</v>
      </c>
      <c r="AU110" s="1367">
        <v>28129.063824611701</v>
      </c>
    </row>
    <row r="111" spans="1:47" ht="12" hidden="1" customHeight="1" outlineLevel="1" x14ac:dyDescent="0.15">
      <c r="A111" s="684" t="s">
        <v>414</v>
      </c>
      <c r="B111" s="680">
        <v>0</v>
      </c>
      <c r="C111" s="680">
        <v>5.2999999999858716E-5</v>
      </c>
      <c r="D111" s="680">
        <v>0</v>
      </c>
      <c r="E111" s="680">
        <v>0</v>
      </c>
      <c r="F111" s="680">
        <v>0</v>
      </c>
      <c r="G111" s="688">
        <v>0</v>
      </c>
      <c r="H111" s="680">
        <v>5.2999999999858716E-5</v>
      </c>
      <c r="I111" s="688">
        <v>0</v>
      </c>
      <c r="J111" s="688">
        <v>5.2999999999858716E-5</v>
      </c>
      <c r="K111" s="456">
        <v>0</v>
      </c>
      <c r="L111" s="457"/>
      <c r="M111" s="458"/>
      <c r="O111" s="196"/>
    </row>
    <row r="112" spans="1:47" ht="12" hidden="1" customHeight="1" outlineLevel="1" x14ac:dyDescent="0.15">
      <c r="A112" s="686" t="s">
        <v>336</v>
      </c>
      <c r="B112" s="680"/>
      <c r="C112" s="680"/>
      <c r="D112" s="680"/>
      <c r="E112" s="680"/>
      <c r="F112" s="680"/>
      <c r="G112" s="685"/>
      <c r="H112" s="680"/>
      <c r="I112" s="685"/>
      <c r="J112" s="687"/>
      <c r="K112" s="456"/>
      <c r="L112" s="457"/>
      <c r="M112" s="458"/>
      <c r="O112" s="196"/>
    </row>
    <row r="113" spans="1:47" ht="12" hidden="1" customHeight="1" outlineLevel="1" x14ac:dyDescent="0.15">
      <c r="A113" s="682" t="s">
        <v>236</v>
      </c>
      <c r="B113" s="680"/>
      <c r="C113" s="680"/>
      <c r="D113" s="680"/>
      <c r="E113" s="680"/>
      <c r="F113" s="680"/>
      <c r="G113" s="685"/>
      <c r="H113" s="680"/>
      <c r="I113" s="685"/>
      <c r="J113" s="685"/>
      <c r="K113" s="456">
        <v>0</v>
      </c>
      <c r="L113" s="457"/>
      <c r="M113" s="458"/>
      <c r="P113" s="193" t="s">
        <v>787</v>
      </c>
    </row>
    <row r="114" spans="1:47" ht="12" hidden="1" customHeight="1" outlineLevel="1" x14ac:dyDescent="0.15">
      <c r="A114" s="684" t="s">
        <v>237</v>
      </c>
      <c r="B114" s="680"/>
      <c r="C114" s="680"/>
      <c r="D114" s="680"/>
      <c r="E114" s="680"/>
      <c r="F114" s="680"/>
      <c r="G114" s="685"/>
      <c r="H114" s="680"/>
      <c r="I114" s="685"/>
      <c r="J114" s="681"/>
      <c r="K114" s="456">
        <v>0</v>
      </c>
      <c r="L114" s="457"/>
      <c r="M114" s="458"/>
    </row>
    <row r="115" spans="1:47" ht="12" hidden="1" customHeight="1" outlineLevel="1" x14ac:dyDescent="0.15">
      <c r="A115" s="682" t="s">
        <v>152</v>
      </c>
      <c r="B115" s="680"/>
      <c r="C115" s="680"/>
      <c r="D115" s="680"/>
      <c r="E115" s="680"/>
      <c r="F115" s="680"/>
      <c r="G115" s="685"/>
      <c r="H115" s="680"/>
      <c r="I115" s="685"/>
      <c r="J115" s="681"/>
      <c r="K115" s="456">
        <v>0</v>
      </c>
      <c r="L115" s="457"/>
      <c r="M115" s="458"/>
      <c r="P115" s="313"/>
      <c r="Q115" s="313"/>
      <c r="R115" s="313"/>
      <c r="S115" s="313"/>
      <c r="T115" s="313"/>
      <c r="U115" s="313"/>
      <c r="V115" s="313"/>
      <c r="W115" s="313"/>
      <c r="X115" s="313"/>
      <c r="Y115" s="313"/>
      <c r="Z115" s="313"/>
      <c r="AA115" s="313"/>
      <c r="AB115" s="313"/>
      <c r="AC115" s="313"/>
      <c r="AD115" s="313"/>
      <c r="AE115" s="313"/>
      <c r="AF115" s="313"/>
      <c r="AG115" s="313"/>
      <c r="AH115" s="313"/>
      <c r="AI115" s="313"/>
      <c r="AJ115" s="313"/>
      <c r="AK115" s="313"/>
      <c r="AL115" s="313"/>
      <c r="AM115" s="313"/>
      <c r="AN115" s="313"/>
      <c r="AO115" s="313"/>
      <c r="AP115" s="313"/>
      <c r="AQ115" s="313"/>
      <c r="AR115" s="313"/>
      <c r="AS115" s="313"/>
      <c r="AT115" s="313"/>
      <c r="AU115" s="313"/>
    </row>
    <row r="116" spans="1:47" ht="12" hidden="1" customHeight="1" outlineLevel="1" collapsed="1" x14ac:dyDescent="0.15">
      <c r="A116" s="682" t="s">
        <v>153</v>
      </c>
      <c r="B116" s="680">
        <v>0</v>
      </c>
      <c r="C116" s="680">
        <v>0</v>
      </c>
      <c r="D116" s="680">
        <v>0</v>
      </c>
      <c r="E116" s="680">
        <v>0</v>
      </c>
      <c r="F116" s="680">
        <v>0</v>
      </c>
      <c r="G116" s="685">
        <v>0</v>
      </c>
      <c r="H116" s="680">
        <v>0</v>
      </c>
      <c r="I116" s="685">
        <v>0</v>
      </c>
      <c r="J116" s="681">
        <v>0</v>
      </c>
      <c r="K116" s="456">
        <v>0</v>
      </c>
      <c r="L116" s="457"/>
      <c r="M116" s="458"/>
      <c r="P116" s="313"/>
      <c r="Q116" s="313"/>
      <c r="R116" s="313"/>
      <c r="S116" s="313"/>
      <c r="T116" s="313"/>
      <c r="U116" s="313"/>
      <c r="V116" s="313"/>
      <c r="W116" s="313"/>
      <c r="X116" s="313"/>
      <c r="Y116" s="313"/>
      <c r="Z116" s="313"/>
      <c r="AA116" s="313"/>
      <c r="AB116" s="313"/>
      <c r="AC116" s="313"/>
      <c r="AD116" s="313"/>
      <c r="AE116" s="313"/>
      <c r="AF116" s="313"/>
      <c r="AG116" s="313"/>
      <c r="AH116" s="313"/>
      <c r="AI116" s="313"/>
      <c r="AJ116" s="313"/>
      <c r="AK116" s="313"/>
      <c r="AL116" s="313"/>
      <c r="AM116" s="313"/>
      <c r="AN116" s="313"/>
      <c r="AO116" s="313"/>
      <c r="AP116" s="313"/>
      <c r="AQ116" s="313"/>
      <c r="AR116" s="313"/>
      <c r="AS116" s="313"/>
      <c r="AT116" s="313"/>
      <c r="AU116" s="313"/>
    </row>
    <row r="117" spans="1:47" s="313" customFormat="1" ht="12" customHeight="1" collapsed="1" x14ac:dyDescent="0.15">
      <c r="A117" s="158" t="s">
        <v>346</v>
      </c>
      <c r="B117" s="163">
        <v>0</v>
      </c>
      <c r="C117" s="163">
        <v>7.3687532936000002</v>
      </c>
      <c r="D117" s="163">
        <v>0</v>
      </c>
      <c r="E117" s="163">
        <v>0</v>
      </c>
      <c r="F117" s="163">
        <v>0</v>
      </c>
      <c r="G117" s="263">
        <v>-4.3710010000000041</v>
      </c>
      <c r="H117" s="163">
        <v>2.9977522935999961</v>
      </c>
      <c r="I117" s="263">
        <v>0</v>
      </c>
      <c r="J117" s="164">
        <v>2.9977522935999961</v>
      </c>
      <c r="K117" s="456">
        <v>0</v>
      </c>
      <c r="L117" s="457"/>
      <c r="M117" s="458"/>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c r="AR117" s="193"/>
      <c r="AS117" s="193"/>
      <c r="AT117" s="193"/>
      <c r="AU117" s="193"/>
    </row>
    <row r="118" spans="1:47" s="313" customFormat="1" ht="12" hidden="1" customHeight="1" outlineLevel="1" x14ac:dyDescent="0.15">
      <c r="A118" s="682" t="s">
        <v>733</v>
      </c>
      <c r="B118" s="680">
        <v>0</v>
      </c>
      <c r="C118" s="680">
        <v>0</v>
      </c>
      <c r="D118" s="680">
        <v>0</v>
      </c>
      <c r="E118" s="680">
        <v>0</v>
      </c>
      <c r="F118" s="680">
        <v>0</v>
      </c>
      <c r="G118" s="1375">
        <v>0</v>
      </c>
      <c r="H118" s="680">
        <v>0</v>
      </c>
      <c r="I118" s="1375">
        <v>0</v>
      </c>
      <c r="J118" s="1375">
        <v>0</v>
      </c>
      <c r="K118" s="456"/>
      <c r="L118" s="457"/>
      <c r="M118" s="458"/>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3"/>
      <c r="AU118" s="193"/>
    </row>
    <row r="119" spans="1:47" ht="12" customHeight="1" collapsed="1" x14ac:dyDescent="0.15">
      <c r="A119" s="475" t="s">
        <v>154</v>
      </c>
      <c r="B119" s="252">
        <v>8597.0410360000005</v>
      </c>
      <c r="C119" s="252">
        <v>9076.4107843825077</v>
      </c>
      <c r="D119" s="252">
        <v>8308.1093532436789</v>
      </c>
      <c r="E119" s="252">
        <v>-1611.1194144742001</v>
      </c>
      <c r="F119" s="252">
        <v>-77.178378649981696</v>
      </c>
      <c r="G119" s="253">
        <v>3826.8948910000004</v>
      </c>
      <c r="H119" s="252">
        <v>28120.158271501998</v>
      </c>
      <c r="I119" s="253">
        <v>8.9055531096999996</v>
      </c>
      <c r="J119" s="253">
        <v>28129.063824611701</v>
      </c>
    </row>
    <row r="120" spans="1:47" ht="13.5" customHeight="1" x14ac:dyDescent="0.15">
      <c r="A120" s="477" t="s">
        <v>1084</v>
      </c>
      <c r="B120" s="254"/>
      <c r="C120" s="254"/>
      <c r="D120" s="254"/>
      <c r="E120" s="254"/>
      <c r="F120" s="254"/>
      <c r="G120" s="254"/>
      <c r="H120" s="254"/>
      <c r="I120" s="254"/>
      <c r="J120" s="254"/>
      <c r="L120" s="313"/>
    </row>
    <row r="121" spans="1:47" ht="12.75" x14ac:dyDescent="0.15">
      <c r="A121" s="477" t="s">
        <v>412</v>
      </c>
      <c r="B121" s="254"/>
      <c r="C121" s="254"/>
      <c r="D121" s="254"/>
      <c r="E121" s="254"/>
      <c r="F121" s="254"/>
      <c r="G121" s="254"/>
      <c r="H121" s="254"/>
      <c r="I121" s="254"/>
      <c r="J121" s="254"/>
    </row>
    <row r="122" spans="1:47" ht="12.75" x14ac:dyDescent="0.15">
      <c r="A122" s="696"/>
    </row>
    <row r="123" spans="1:47" hidden="1" outlineLevel="1" x14ac:dyDescent="0.15">
      <c r="A123" s="1248"/>
    </row>
    <row r="124" spans="1:47" hidden="1" outlineLevel="1" x14ac:dyDescent="0.15">
      <c r="A124" s="1248"/>
    </row>
    <row r="125" spans="1:47" hidden="1" outlineLevel="1" x14ac:dyDescent="0.15">
      <c r="A125" s="214"/>
    </row>
    <row r="126" spans="1:47" hidden="1" outlineLevel="1" x14ac:dyDescent="0.15">
      <c r="A126" s="456" t="s">
        <v>1028</v>
      </c>
      <c r="B126" s="456">
        <v>-0.11345000000073924</v>
      </c>
      <c r="C126" s="456">
        <v>1.3450000000375439E-2</v>
      </c>
      <c r="D126" s="456">
        <v>-4.9658410716801882E-10</v>
      </c>
      <c r="E126" s="456">
        <v>2.0008883439004421E-10</v>
      </c>
      <c r="F126" s="456">
        <v>-7.2475359047530219E-13</v>
      </c>
      <c r="G126" s="456">
        <v>0</v>
      </c>
      <c r="H126" s="456">
        <v>-0.10000000028958311</v>
      </c>
      <c r="I126" s="456">
        <v>0</v>
      </c>
      <c r="J126" s="456">
        <v>-0.10000000029322109</v>
      </c>
    </row>
    <row r="127" spans="1:47" collapsed="1" x14ac:dyDescent="0.15"/>
    <row r="129" spans="11:13" x14ac:dyDescent="0.15">
      <c r="K129" s="193"/>
      <c r="M129" s="193"/>
    </row>
    <row r="130" spans="11:13" x14ac:dyDescent="0.15">
      <c r="K130" s="193"/>
      <c r="M130" s="193"/>
    </row>
    <row r="131" spans="11:13" x14ac:dyDescent="0.15">
      <c r="K131" s="193"/>
      <c r="M131" s="193"/>
    </row>
    <row r="132" spans="11:13" x14ac:dyDescent="0.15">
      <c r="K132" s="193"/>
      <c r="M132" s="193"/>
    </row>
    <row r="133" spans="11:13" x14ac:dyDescent="0.15">
      <c r="K133" s="193"/>
      <c r="M133" s="193"/>
    </row>
    <row r="134" spans="11:13" x14ac:dyDescent="0.15">
      <c r="K134" s="193"/>
      <c r="M134" s="193"/>
    </row>
    <row r="135" spans="11:13" x14ac:dyDescent="0.15">
      <c r="K135" s="193"/>
      <c r="M135" s="193"/>
    </row>
    <row r="136" spans="11:13" x14ac:dyDescent="0.15">
      <c r="K136" s="193"/>
      <c r="M136" s="193"/>
    </row>
    <row r="137" spans="11:13" x14ac:dyDescent="0.15">
      <c r="K137" s="193"/>
      <c r="M137" s="193"/>
    </row>
    <row r="138" spans="11:13" x14ac:dyDescent="0.15">
      <c r="K138" s="193"/>
      <c r="M138" s="193"/>
    </row>
    <row r="139" spans="11:13" x14ac:dyDescent="0.15">
      <c r="K139" s="193"/>
      <c r="M139" s="193"/>
    </row>
    <row r="140" spans="11:13" x14ac:dyDescent="0.15">
      <c r="K140" s="193"/>
      <c r="M140" s="193"/>
    </row>
    <row r="141" spans="11:13" x14ac:dyDescent="0.15">
      <c r="K141" s="193"/>
      <c r="M141" s="193"/>
    </row>
    <row r="142" spans="11:13" x14ac:dyDescent="0.15">
      <c r="K142" s="193"/>
      <c r="M142" s="193"/>
    </row>
    <row r="143" spans="11:13" x14ac:dyDescent="0.15">
      <c r="K143" s="193"/>
      <c r="M143" s="193"/>
    </row>
    <row r="144" spans="11:13" x14ac:dyDescent="0.15">
      <c r="K144" s="193"/>
      <c r="M144" s="193"/>
    </row>
    <row r="145" spans="11:13" x14ac:dyDescent="0.15">
      <c r="K145" s="193"/>
      <c r="M145" s="193"/>
    </row>
    <row r="146" spans="11:13" x14ac:dyDescent="0.15">
      <c r="K146" s="193"/>
      <c r="M146" s="193"/>
    </row>
    <row r="147" spans="11:13" x14ac:dyDescent="0.15">
      <c r="K147" s="193"/>
      <c r="M147" s="193"/>
    </row>
    <row r="148" spans="11:13" x14ac:dyDescent="0.15">
      <c r="K148" s="193"/>
      <c r="M148" s="193"/>
    </row>
    <row r="149" spans="11:13" x14ac:dyDescent="0.15">
      <c r="K149" s="193"/>
      <c r="M149" s="193"/>
    </row>
    <row r="150" spans="11:13" x14ac:dyDescent="0.15">
      <c r="K150" s="193"/>
      <c r="M150" s="193"/>
    </row>
    <row r="151" spans="11:13" x14ac:dyDescent="0.15">
      <c r="K151" s="193"/>
      <c r="M151" s="193"/>
    </row>
    <row r="152" spans="11:13" x14ac:dyDescent="0.15">
      <c r="K152" s="193"/>
      <c r="M152" s="193"/>
    </row>
    <row r="153" spans="11:13" x14ac:dyDescent="0.15">
      <c r="K153" s="193"/>
      <c r="M153" s="193"/>
    </row>
    <row r="154" spans="11:13" x14ac:dyDescent="0.15">
      <c r="K154" s="193"/>
      <c r="M154" s="193"/>
    </row>
    <row r="155" spans="11:13" x14ac:dyDescent="0.15">
      <c r="K155" s="193"/>
      <c r="M155" s="193"/>
    </row>
    <row r="156" spans="11:13" x14ac:dyDescent="0.15">
      <c r="K156" s="193"/>
      <c r="M156" s="193"/>
    </row>
    <row r="157" spans="11:13" x14ac:dyDescent="0.15">
      <c r="K157" s="193"/>
      <c r="M157" s="193"/>
    </row>
    <row r="158" spans="11:13" x14ac:dyDescent="0.15">
      <c r="K158" s="193"/>
      <c r="M158" s="193"/>
    </row>
    <row r="159" spans="11:13" x14ac:dyDescent="0.15">
      <c r="K159" s="193"/>
      <c r="M159" s="193"/>
    </row>
    <row r="160" spans="11:13" x14ac:dyDescent="0.15">
      <c r="K160" s="193"/>
      <c r="M160" s="193"/>
    </row>
    <row r="161" spans="11:13" x14ac:dyDescent="0.15">
      <c r="K161" s="193"/>
      <c r="M161" s="193"/>
    </row>
    <row r="162" spans="11:13" x14ac:dyDescent="0.15">
      <c r="K162" s="193"/>
      <c r="M162" s="193"/>
    </row>
    <row r="163" spans="11:13" x14ac:dyDescent="0.15">
      <c r="K163" s="193"/>
      <c r="M163" s="193"/>
    </row>
    <row r="164" spans="11:13" x14ac:dyDescent="0.15">
      <c r="K164" s="193"/>
      <c r="M164" s="193"/>
    </row>
    <row r="165" spans="11:13" x14ac:dyDescent="0.15">
      <c r="K165" s="193"/>
      <c r="M165" s="193"/>
    </row>
    <row r="166" spans="11:13" x14ac:dyDescent="0.15">
      <c r="K166" s="193"/>
      <c r="M166" s="193"/>
    </row>
    <row r="167" spans="11:13" x14ac:dyDescent="0.15">
      <c r="K167" s="193"/>
      <c r="M167" s="193"/>
    </row>
    <row r="168" spans="11:13" x14ac:dyDescent="0.15">
      <c r="K168" s="193"/>
      <c r="M168" s="193"/>
    </row>
    <row r="169" spans="11:13" x14ac:dyDescent="0.15">
      <c r="K169" s="193"/>
      <c r="M169" s="193"/>
    </row>
    <row r="170" spans="11:13" x14ac:dyDescent="0.15">
      <c r="K170" s="193"/>
      <c r="M170" s="193"/>
    </row>
    <row r="171" spans="11:13" x14ac:dyDescent="0.15">
      <c r="K171" s="193"/>
      <c r="M171" s="193"/>
    </row>
    <row r="172" spans="11:13" x14ac:dyDescent="0.15">
      <c r="K172" s="193"/>
      <c r="M172" s="193"/>
    </row>
    <row r="173" spans="11:13" x14ac:dyDescent="0.15">
      <c r="K173" s="193"/>
      <c r="M173" s="193"/>
    </row>
    <row r="174" spans="11:13" x14ac:dyDescent="0.15">
      <c r="K174" s="193"/>
      <c r="M174" s="193"/>
    </row>
    <row r="175" spans="11:13" x14ac:dyDescent="0.15">
      <c r="K175" s="193"/>
      <c r="M175" s="193"/>
    </row>
    <row r="176" spans="11:13" x14ac:dyDescent="0.15">
      <c r="K176" s="193"/>
      <c r="M176" s="193"/>
    </row>
    <row r="177" spans="11:13" x14ac:dyDescent="0.15">
      <c r="K177" s="193"/>
      <c r="M177" s="193"/>
    </row>
    <row r="178" spans="11:13" x14ac:dyDescent="0.15">
      <c r="K178" s="193"/>
      <c r="M178" s="193"/>
    </row>
    <row r="179" spans="11:13" x14ac:dyDescent="0.15">
      <c r="K179" s="193"/>
      <c r="M179" s="193"/>
    </row>
    <row r="180" spans="11:13" x14ac:dyDescent="0.15">
      <c r="K180" s="193"/>
      <c r="M180" s="193"/>
    </row>
    <row r="181" spans="11:13" x14ac:dyDescent="0.15">
      <c r="K181" s="193"/>
      <c r="M181" s="193"/>
    </row>
    <row r="182" spans="11:13" x14ac:dyDescent="0.15">
      <c r="K182" s="193"/>
      <c r="M182" s="193"/>
    </row>
    <row r="183" spans="11:13" x14ac:dyDescent="0.15">
      <c r="K183" s="193"/>
      <c r="M183" s="193"/>
    </row>
    <row r="184" spans="11:13" x14ac:dyDescent="0.15">
      <c r="K184" s="193"/>
      <c r="M184" s="193"/>
    </row>
    <row r="185" spans="11:13" x14ac:dyDescent="0.15">
      <c r="K185" s="193"/>
      <c r="M185" s="193"/>
    </row>
    <row r="186" spans="11:13" x14ac:dyDescent="0.15">
      <c r="K186" s="193"/>
      <c r="M186" s="193"/>
    </row>
    <row r="187" spans="11:13" x14ac:dyDescent="0.15">
      <c r="K187" s="193"/>
      <c r="M187" s="193"/>
    </row>
    <row r="188" spans="11:13" x14ac:dyDescent="0.15">
      <c r="K188" s="193"/>
      <c r="M188" s="193"/>
    </row>
    <row r="189" spans="11:13" x14ac:dyDescent="0.15">
      <c r="K189" s="193"/>
      <c r="M189" s="193"/>
    </row>
    <row r="190" spans="11:13" x14ac:dyDescent="0.15">
      <c r="K190" s="193"/>
      <c r="M190" s="193"/>
    </row>
    <row r="191" spans="11:13" x14ac:dyDescent="0.15">
      <c r="K191" s="193"/>
      <c r="M191" s="193"/>
    </row>
    <row r="192" spans="11:13" x14ac:dyDescent="0.15">
      <c r="K192" s="193"/>
      <c r="M192" s="193"/>
    </row>
    <row r="193" spans="11:13" x14ac:dyDescent="0.15">
      <c r="K193" s="193"/>
      <c r="M193" s="193"/>
    </row>
    <row r="194" spans="11:13" x14ac:dyDescent="0.15">
      <c r="K194" s="193"/>
      <c r="M194" s="193"/>
    </row>
    <row r="195" spans="11:13" x14ac:dyDescent="0.15">
      <c r="K195" s="193"/>
      <c r="M195" s="193"/>
    </row>
    <row r="196" spans="11:13" x14ac:dyDescent="0.15">
      <c r="K196" s="193"/>
      <c r="M196" s="193"/>
    </row>
    <row r="197" spans="11:13" x14ac:dyDescent="0.15">
      <c r="K197" s="193"/>
      <c r="M197" s="193"/>
    </row>
    <row r="198" spans="11:13" x14ac:dyDescent="0.15">
      <c r="K198" s="193"/>
      <c r="M198" s="193"/>
    </row>
    <row r="199" spans="11:13" x14ac:dyDescent="0.15">
      <c r="K199" s="193"/>
      <c r="M199" s="193"/>
    </row>
  </sheetData>
  <sheetProtection password="CE88" sheet="1" objects="1" scenarios="1"/>
  <customSheetViews>
    <customSheetView guid="{793F3B1E-FBDD-4F95-900E-0C0ECCDB4D46}" showPageBreaks="1" showGridLines="0" printArea="1" showRuler="0" topLeftCell="A4">
      <selection activeCell="B4" sqref="B4"/>
      <pageMargins left="0.43307086614173229" right="0.31496062992125984" top="0.55118110236220474" bottom="0.31496062992125984" header="0.51181102362204722" footer="0.51181102362204722"/>
      <printOptions horizontalCentered="1"/>
      <pageSetup paperSize="9" scale="70" orientation="portrait" r:id="rId1"/>
      <headerFooter alignWithMargins="0"/>
    </customSheetView>
    <customSheetView guid="{ACC8F63C-94FC-4E4C-A29A-54E9AFCFAE65}" showPageBreaks="1" showGridLines="0" showRuler="0" topLeftCell="A13">
      <selection activeCell="J2" sqref="J2"/>
      <pageMargins left="0.43307086614173229" right="0.31496062992125984" top="0.55118110236220474" bottom="0.31496062992125984" header="0.51181102362204722" footer="0.51181102362204722"/>
      <printOptions horizontalCentered="1"/>
      <pageSetup paperSize="9" scale="70" orientation="portrait" r:id="rId2"/>
      <headerFooter alignWithMargins="0"/>
    </customSheetView>
  </customSheetViews>
  <phoneticPr fontId="17" type="noConversion"/>
  <conditionalFormatting sqref="K5">
    <cfRule type="expression" dxfId="15" priority="4">
      <formula>$K$5</formula>
    </cfRule>
  </conditionalFormatting>
  <conditionalFormatting sqref="B5:J27 B45:J119 B29:J43">
    <cfRule type="expression" dxfId="14" priority="3">
      <formula>IF(AND(B5&gt;-0.49999,B5&lt;0.499999),IF(B5=0,FALSE,TRUE),FALSE)</formula>
    </cfRule>
  </conditionalFormatting>
  <conditionalFormatting sqref="B44:J44">
    <cfRule type="expression" dxfId="13" priority="2">
      <formula>IF(AND(B44&gt;-0.49999,B44&lt;0.499999),IF(B44=0,FALSE,TRUE),FALSE)</formula>
    </cfRule>
  </conditionalFormatting>
  <conditionalFormatting sqref="B28:J28">
    <cfRule type="expression" dxfId="12" priority="1">
      <formula>IF(AND(B28&gt;-0.49999,B28&lt;0.499999),IF(B28=0,FALSE,TRUE),FALSE)</formula>
    </cfRule>
  </conditionalFormatting>
  <printOptions horizontalCentered="1"/>
  <pageMargins left="0.36" right="0.18" top="0.511811023622047" bottom="0.31496062992126" header="0.511811023622047" footer="0.511811023622047"/>
  <pageSetup paperSize="9" scale="53"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outlinePr showOutlineSymbols="0"/>
  </sheetPr>
  <dimension ref="A1:P77"/>
  <sheetViews>
    <sheetView showGridLines="0" showOutlineSymbols="0" defaultGridColor="0" colorId="48" zoomScale="80" zoomScaleNormal="80" workbookViewId="0"/>
  </sheetViews>
  <sheetFormatPr defaultColWidth="9.140625" defaultRowHeight="11.25" outlineLevelRow="1" outlineLevelCol="1" x14ac:dyDescent="0.15"/>
  <cols>
    <col min="1" max="1" width="69.85546875" style="193" customWidth="1"/>
    <col min="2" max="2" width="8.42578125" style="193" customWidth="1"/>
    <col min="3" max="4" width="10.7109375" style="193" customWidth="1"/>
    <col min="5" max="8" width="9.140625" style="193" hidden="1" customWidth="1" outlineLevel="1"/>
    <col min="9" max="9" width="68" style="193" hidden="1" customWidth="1" outlineLevel="1"/>
    <col min="10" max="10" width="13.85546875" style="193" hidden="1" customWidth="1" outlineLevel="1"/>
    <col min="11" max="11" width="9.140625" style="193" hidden="1" customWidth="1" outlineLevel="1"/>
    <col min="12" max="12" width="58.85546875" style="193" customWidth="1" collapsed="1"/>
    <col min="13" max="16384" width="9.140625" style="193"/>
  </cols>
  <sheetData>
    <row r="1" spans="1:15" ht="15.75" customHeight="1" x14ac:dyDescent="0.25">
      <c r="A1" s="1441" t="s">
        <v>398</v>
      </c>
      <c r="B1" s="259"/>
      <c r="C1" s="199"/>
      <c r="D1" s="131"/>
      <c r="H1" s="193" t="s">
        <v>797</v>
      </c>
      <c r="I1" s="1614" t="s">
        <v>789</v>
      </c>
      <c r="J1" s="1615"/>
    </row>
    <row r="2" spans="1:15" ht="12" customHeight="1" x14ac:dyDescent="0.2">
      <c r="A2" s="201"/>
      <c r="B2" s="202"/>
      <c r="C2" s="421"/>
      <c r="D2" s="422"/>
      <c r="H2" s="193" t="s">
        <v>796</v>
      </c>
      <c r="I2" s="1053"/>
      <c r="J2" s="1616"/>
    </row>
    <row r="3" spans="1:15" ht="12" customHeight="1" x14ac:dyDescent="0.2">
      <c r="A3" s="229" t="s">
        <v>5</v>
      </c>
      <c r="B3" s="230"/>
      <c r="C3" s="234" t="s">
        <v>1082</v>
      </c>
      <c r="D3" s="235" t="s">
        <v>1083</v>
      </c>
      <c r="E3" s="423"/>
      <c r="F3" s="1491"/>
      <c r="I3" s="1053"/>
      <c r="J3" s="1616" t="s">
        <v>790</v>
      </c>
    </row>
    <row r="4" spans="1:15" ht="13.5" customHeight="1" x14ac:dyDescent="0.2">
      <c r="A4" s="236"/>
      <c r="B4" s="190"/>
      <c r="C4" s="180"/>
      <c r="D4" s="181"/>
      <c r="E4" s="423"/>
      <c r="H4" s="193" t="s">
        <v>1064</v>
      </c>
      <c r="I4" s="1617"/>
      <c r="J4" s="1618"/>
    </row>
    <row r="5" spans="1:15" s="313" customFormat="1" ht="12" customHeight="1" x14ac:dyDescent="0.2">
      <c r="A5" s="236" t="s">
        <v>225</v>
      </c>
      <c r="B5" s="424"/>
      <c r="C5" s="151">
        <v>914</v>
      </c>
      <c r="D5" s="152">
        <v>4121.6303343693971</v>
      </c>
      <c r="E5" s="342"/>
      <c r="F5" s="1291"/>
      <c r="H5" s="105"/>
      <c r="I5" s="1053"/>
      <c r="J5" s="1619" t="s">
        <v>791</v>
      </c>
      <c r="K5" s="105"/>
      <c r="L5" s="105"/>
      <c r="M5" s="105"/>
      <c r="N5" s="105"/>
      <c r="O5" s="105"/>
    </row>
    <row r="6" spans="1:15" s="313" customFormat="1" ht="12" customHeight="1" x14ac:dyDescent="0.2">
      <c r="A6" s="149"/>
      <c r="B6" s="425"/>
      <c r="C6" s="163"/>
      <c r="D6" s="164"/>
      <c r="E6" s="342"/>
      <c r="F6" s="1292"/>
      <c r="H6" s="105"/>
      <c r="I6" s="1053"/>
      <c r="J6" s="1054">
        <v>2015</v>
      </c>
      <c r="K6" s="105"/>
      <c r="L6" s="105"/>
      <c r="M6" s="105"/>
      <c r="N6" s="105"/>
      <c r="O6" s="105"/>
    </row>
    <row r="7" spans="1:15" ht="12" customHeight="1" x14ac:dyDescent="0.2">
      <c r="A7" s="236"/>
      <c r="B7" s="424"/>
      <c r="C7" s="143"/>
      <c r="D7" s="144"/>
      <c r="E7" s="343"/>
      <c r="F7" s="1292"/>
      <c r="H7" s="105"/>
      <c r="I7" s="1053"/>
      <c r="J7" s="1055"/>
      <c r="K7" s="105"/>
      <c r="L7" s="105"/>
      <c r="M7" s="105"/>
      <c r="N7" s="105"/>
      <c r="O7" s="105"/>
    </row>
    <row r="8" spans="1:15" ht="12" customHeight="1" x14ac:dyDescent="0.2">
      <c r="A8" s="141" t="s">
        <v>147</v>
      </c>
      <c r="B8" s="426"/>
      <c r="C8" s="143">
        <v>-51.673747594600009</v>
      </c>
      <c r="D8" s="144">
        <v>-27.44716172</v>
      </c>
      <c r="E8" s="423"/>
      <c r="F8" s="1292"/>
      <c r="H8" s="105"/>
      <c r="I8" s="1056" t="s">
        <v>225</v>
      </c>
      <c r="J8" s="1059">
        <v>922.60891791679228</v>
      </c>
      <c r="K8" s="105"/>
      <c r="L8" s="1297"/>
      <c r="M8" s="1291"/>
      <c r="N8" s="1507"/>
      <c r="O8" s="105"/>
    </row>
    <row r="9" spans="1:15" ht="12" customHeight="1" x14ac:dyDescent="0.2">
      <c r="A9" s="141" t="s">
        <v>148</v>
      </c>
      <c r="B9" s="426"/>
      <c r="C9" s="143">
        <v>-82.514201970200006</v>
      </c>
      <c r="D9" s="144">
        <v>-64.740783864000008</v>
      </c>
      <c r="E9" s="423"/>
      <c r="F9" s="1292"/>
      <c r="H9" s="105"/>
      <c r="I9" s="1053"/>
      <c r="J9" s="1057"/>
      <c r="K9" s="105"/>
      <c r="L9" s="1297"/>
      <c r="M9" s="1292"/>
      <c r="N9" s="1507"/>
      <c r="O9" s="105"/>
    </row>
    <row r="10" spans="1:15" ht="12" customHeight="1" x14ac:dyDescent="0.2">
      <c r="A10" s="141" t="s">
        <v>573</v>
      </c>
      <c r="B10" s="426"/>
      <c r="C10" s="143"/>
      <c r="D10" s="671"/>
      <c r="E10" s="423"/>
      <c r="F10" s="1292"/>
      <c r="H10" s="105"/>
      <c r="I10" s="1053"/>
      <c r="J10" s="1057"/>
      <c r="K10" s="105"/>
      <c r="L10" s="1297"/>
      <c r="M10" s="1292"/>
      <c r="N10" s="1507"/>
      <c r="O10" s="105"/>
    </row>
    <row r="11" spans="1:15" ht="12" customHeight="1" x14ac:dyDescent="0.2">
      <c r="A11" s="672" t="s">
        <v>574</v>
      </c>
      <c r="B11" s="427"/>
      <c r="C11" s="147">
        <v>749</v>
      </c>
      <c r="D11" s="148">
        <v>21.658335297100137</v>
      </c>
      <c r="E11" s="423"/>
      <c r="F11" s="1291"/>
      <c r="H11" s="105"/>
      <c r="I11" s="1053" t="s">
        <v>147</v>
      </c>
      <c r="J11" s="1057">
        <v>-51.673747594600009</v>
      </c>
      <c r="K11" s="105"/>
      <c r="L11" s="1297"/>
      <c r="M11" s="1292"/>
      <c r="N11" s="1507"/>
      <c r="O11" s="105"/>
    </row>
    <row r="12" spans="1:15" s="195" customFormat="1" ht="12.75" x14ac:dyDescent="0.2">
      <c r="A12" s="149" t="s">
        <v>226</v>
      </c>
      <c r="B12" s="425"/>
      <c r="C12" s="151">
        <v>615</v>
      </c>
      <c r="D12" s="152">
        <v>-70.529610286899867</v>
      </c>
      <c r="F12" s="1292"/>
      <c r="H12" s="105"/>
      <c r="I12" s="1053" t="s">
        <v>148</v>
      </c>
      <c r="J12" s="1057">
        <v>-82.514201970200006</v>
      </c>
      <c r="K12" s="105"/>
      <c r="L12" s="1297"/>
      <c r="M12" s="1292"/>
      <c r="N12" s="1507"/>
      <c r="O12" s="105"/>
    </row>
    <row r="13" spans="1:15" ht="12.75" x14ac:dyDescent="0.2">
      <c r="A13" s="159"/>
      <c r="B13" s="180"/>
      <c r="C13" s="248"/>
      <c r="D13" s="212"/>
      <c r="F13" s="1292"/>
      <c r="H13" s="105"/>
      <c r="I13" s="1053" t="s">
        <v>573</v>
      </c>
      <c r="J13" s="1057"/>
      <c r="K13" s="105"/>
      <c r="L13" s="1297"/>
      <c r="M13" s="1292"/>
      <c r="N13" s="1507"/>
      <c r="O13" s="105"/>
    </row>
    <row r="14" spans="1:15" ht="12.75" x14ac:dyDescent="0.2">
      <c r="A14" s="236"/>
      <c r="B14" s="424"/>
      <c r="D14" s="144"/>
      <c r="F14" s="1292"/>
      <c r="H14" s="105"/>
      <c r="I14" s="1295" t="s">
        <v>574</v>
      </c>
      <c r="J14" s="1296">
        <v>739.78073634931661</v>
      </c>
      <c r="K14" s="105"/>
      <c r="L14" s="1297"/>
      <c r="M14" s="1291"/>
      <c r="N14" s="1507"/>
      <c r="O14" s="105"/>
    </row>
    <row r="15" spans="1:15" ht="12.75" x14ac:dyDescent="0.2">
      <c r="A15" s="141" t="s">
        <v>867</v>
      </c>
      <c r="B15" s="955"/>
      <c r="C15" s="143">
        <v>-212.77855700000001</v>
      </c>
      <c r="D15" s="144">
        <v>-198.61951539999987</v>
      </c>
      <c r="E15" s="196"/>
      <c r="F15" s="1292"/>
      <c r="H15" s="105"/>
      <c r="I15" s="1056" t="s">
        <v>226</v>
      </c>
      <c r="J15" s="1059">
        <v>605.59278678451665</v>
      </c>
      <c r="K15" s="105"/>
      <c r="L15" s="1297"/>
      <c r="M15" s="1292"/>
      <c r="N15" s="1507"/>
      <c r="O15" s="105"/>
    </row>
    <row r="16" spans="1:15" ht="12.75" x14ac:dyDescent="0.2">
      <c r="A16" s="141" t="s">
        <v>228</v>
      </c>
      <c r="B16" s="426"/>
      <c r="C16" s="725">
        <v>-291.6285547608</v>
      </c>
      <c r="D16" s="144">
        <v>-265.89689629339995</v>
      </c>
      <c r="E16" s="196"/>
      <c r="F16" s="1292"/>
      <c r="H16" s="105"/>
      <c r="I16" s="1053"/>
      <c r="J16" s="1057"/>
      <c r="K16" s="105"/>
      <c r="L16" s="1297"/>
      <c r="M16" s="1292"/>
      <c r="N16" s="1507"/>
      <c r="O16" s="105"/>
    </row>
    <row r="17" spans="1:15" ht="12.75" hidden="1" outlineLevel="1" x14ac:dyDescent="0.2">
      <c r="A17" s="674" t="s">
        <v>733</v>
      </c>
      <c r="B17" s="1398"/>
      <c r="C17" s="677">
        <v>0.130718</v>
      </c>
      <c r="D17" s="1099">
        <v>0</v>
      </c>
      <c r="E17" s="196"/>
      <c r="F17" s="1292"/>
      <c r="H17" s="105"/>
      <c r="I17" s="1053"/>
      <c r="J17" s="1057"/>
      <c r="K17" s="105"/>
      <c r="L17" s="1297"/>
      <c r="M17" s="1294"/>
      <c r="N17" s="1507"/>
      <c r="O17" s="105"/>
    </row>
    <row r="18" spans="1:15" ht="12.75" collapsed="1" x14ac:dyDescent="0.2">
      <c r="A18" s="141" t="s">
        <v>335</v>
      </c>
      <c r="B18" s="426"/>
      <c r="C18" s="143">
        <v>-148.13228899999999</v>
      </c>
      <c r="D18" s="144">
        <v>-1343.6792119999998</v>
      </c>
      <c r="E18" s="196"/>
      <c r="F18" s="1292"/>
      <c r="H18" s="105"/>
      <c r="I18" s="1053" t="s">
        <v>867</v>
      </c>
      <c r="J18" s="1062">
        <v>-212.77855700000001</v>
      </c>
      <c r="K18" s="105"/>
      <c r="L18" s="1297"/>
      <c r="M18" s="1292"/>
      <c r="N18" s="1507"/>
      <c r="O18" s="105"/>
    </row>
    <row r="19" spans="1:15" ht="12.75" x14ac:dyDescent="0.2">
      <c r="A19" s="141" t="s">
        <v>580</v>
      </c>
      <c r="B19" s="426"/>
      <c r="C19" s="143">
        <v>-37.667611999999998</v>
      </c>
      <c r="D19" s="1346">
        <v>-31.565930999999999</v>
      </c>
      <c r="E19" s="196"/>
      <c r="F19" s="1292"/>
      <c r="H19" s="105"/>
      <c r="I19" s="1053" t="s">
        <v>228</v>
      </c>
      <c r="J19" s="1057">
        <v>-291.6285547608</v>
      </c>
      <c r="K19" s="105"/>
      <c r="L19" s="1297"/>
      <c r="M19" s="1292"/>
      <c r="N19" s="1507"/>
      <c r="O19" s="105"/>
    </row>
    <row r="20" spans="1:15" ht="12.75" x14ac:dyDescent="0.2">
      <c r="A20" s="145" t="s">
        <v>383</v>
      </c>
      <c r="B20" s="427"/>
      <c r="C20" s="147">
        <v>-2095.0437671212985</v>
      </c>
      <c r="D20" s="148">
        <v>2554.6669874831964</v>
      </c>
      <c r="E20" s="196"/>
      <c r="F20" s="1292"/>
      <c r="H20" s="105"/>
      <c r="I20" s="1053" t="s">
        <v>733</v>
      </c>
      <c r="J20" s="1057">
        <v>0.130718</v>
      </c>
      <c r="K20" s="105"/>
      <c r="L20" s="1297"/>
      <c r="M20" s="1292"/>
      <c r="N20" s="1507"/>
      <c r="O20" s="105"/>
    </row>
    <row r="21" spans="1:15" ht="12.75" x14ac:dyDescent="0.2">
      <c r="A21" s="149" t="s">
        <v>227</v>
      </c>
      <c r="B21" s="425"/>
      <c r="C21" s="151">
        <v>-2785.1200618820985</v>
      </c>
      <c r="D21" s="152">
        <v>714.90543278979658</v>
      </c>
      <c r="F21" s="1291"/>
      <c r="H21" s="105"/>
      <c r="I21" s="1053" t="s">
        <v>604</v>
      </c>
      <c r="J21" s="1062">
        <v>0</v>
      </c>
      <c r="K21" s="105"/>
      <c r="L21" s="1297"/>
      <c r="M21" s="1292"/>
      <c r="N21" s="1507"/>
      <c r="O21" s="105"/>
    </row>
    <row r="22" spans="1:15" ht="12.75" x14ac:dyDescent="0.2">
      <c r="A22" s="159"/>
      <c r="B22" s="180"/>
      <c r="C22" s="248"/>
      <c r="D22" s="212"/>
      <c r="F22" s="1292"/>
      <c r="H22" s="105"/>
      <c r="I22" s="1053" t="s">
        <v>335</v>
      </c>
      <c r="J22" s="1057">
        <v>-148.13228899999999</v>
      </c>
      <c r="K22" s="105"/>
      <c r="L22" s="1297"/>
      <c r="M22" s="1292"/>
      <c r="N22" s="1507"/>
      <c r="O22" s="105"/>
    </row>
    <row r="23" spans="1:15" s="313" customFormat="1" ht="12.75" x14ac:dyDescent="0.2">
      <c r="A23" s="167" t="s">
        <v>288</v>
      </c>
      <c r="B23" s="428"/>
      <c r="C23" s="429">
        <v>-1256.9183571807903</v>
      </c>
      <c r="D23" s="1225">
        <v>4766.0026122702957</v>
      </c>
      <c r="F23" s="1292"/>
      <c r="H23" s="105"/>
      <c r="I23" s="1053" t="s">
        <v>580</v>
      </c>
      <c r="J23" s="1057">
        <v>-37.667611999999998</v>
      </c>
      <c r="K23" s="105"/>
      <c r="L23" s="1297"/>
      <c r="M23" s="1292"/>
      <c r="N23" s="1507"/>
      <c r="O23" s="105"/>
    </row>
    <row r="24" spans="1:15" ht="12.75" x14ac:dyDescent="0.2">
      <c r="A24" s="141" t="s">
        <v>44</v>
      </c>
      <c r="B24" s="426"/>
      <c r="C24" s="143">
        <v>10649.120562799601</v>
      </c>
      <c r="D24" s="144">
        <v>5652.0942340620004</v>
      </c>
      <c r="F24" s="1292"/>
      <c r="H24" s="105"/>
      <c r="I24" s="1060" t="s">
        <v>792</v>
      </c>
      <c r="J24" s="1061">
        <v>-2095.0437671212985</v>
      </c>
      <c r="K24" s="105"/>
      <c r="L24" s="1297"/>
      <c r="M24" s="1291"/>
      <c r="N24" s="1507"/>
      <c r="O24" s="105"/>
    </row>
    <row r="25" spans="1:15" ht="12.75" x14ac:dyDescent="0.2">
      <c r="A25" s="145" t="s">
        <v>385</v>
      </c>
      <c r="B25" s="427"/>
      <c r="C25" s="147">
        <v>200.24687264970001</v>
      </c>
      <c r="D25" s="148">
        <v>231.18006072099999</v>
      </c>
      <c r="F25" s="1292"/>
      <c r="H25" s="105"/>
      <c r="I25" s="1056" t="s">
        <v>227</v>
      </c>
      <c r="J25" s="1059">
        <v>-2785.1200618820985</v>
      </c>
      <c r="K25" s="105"/>
      <c r="L25" s="1297"/>
      <c r="M25" s="1292"/>
      <c r="N25" s="1507"/>
      <c r="O25" s="105"/>
    </row>
    <row r="26" spans="1:15" s="313" customFormat="1" ht="12" x14ac:dyDescent="0.2">
      <c r="A26" s="167" t="s">
        <v>45</v>
      </c>
      <c r="B26" s="428"/>
      <c r="C26" s="429">
        <v>9593.4490782685116</v>
      </c>
      <c r="D26" s="1225">
        <v>10649.276907053298</v>
      </c>
      <c r="F26" s="1292"/>
      <c r="I26" s="1053"/>
      <c r="J26" s="1057"/>
      <c r="L26" s="1297"/>
      <c r="M26" s="1292"/>
      <c r="N26" s="425"/>
    </row>
    <row r="27" spans="1:15" ht="12" x14ac:dyDescent="0.2">
      <c r="A27" s="236"/>
      <c r="B27" s="424"/>
      <c r="C27" s="143"/>
      <c r="D27" s="1226"/>
      <c r="F27" s="1292"/>
      <c r="I27" s="1063" t="s">
        <v>288</v>
      </c>
      <c r="J27" s="1058">
        <v>-1256.9183571807903</v>
      </c>
      <c r="L27" s="1297"/>
      <c r="M27" s="1292"/>
      <c r="N27" s="180"/>
    </row>
    <row r="28" spans="1:15" ht="12" x14ac:dyDescent="0.2">
      <c r="A28" s="236"/>
      <c r="B28" s="424"/>
      <c r="C28" s="430"/>
      <c r="D28" s="1227"/>
      <c r="F28" s="1292"/>
      <c r="I28" s="1053" t="s">
        <v>793</v>
      </c>
      <c r="J28" s="1057">
        <v>10649.120562799601</v>
      </c>
      <c r="L28" s="1297"/>
      <c r="M28" s="1292"/>
      <c r="N28" s="180"/>
    </row>
    <row r="29" spans="1:15" ht="12" x14ac:dyDescent="0.2">
      <c r="A29" s="431"/>
      <c r="B29" s="432"/>
      <c r="C29" s="433"/>
      <c r="D29" s="1249"/>
      <c r="F29" s="1292"/>
      <c r="I29" s="1060" t="s">
        <v>794</v>
      </c>
      <c r="J29" s="1061">
        <v>200.24687264970001</v>
      </c>
      <c r="L29" s="1297"/>
      <c r="M29" s="1292"/>
      <c r="N29" s="180"/>
    </row>
    <row r="30" spans="1:15" ht="8.1" customHeight="1" x14ac:dyDescent="0.2">
      <c r="A30" s="236"/>
      <c r="B30" s="424"/>
      <c r="C30" s="434"/>
      <c r="D30" s="144"/>
      <c r="F30" s="1292"/>
      <c r="I30" s="1064" t="s">
        <v>795</v>
      </c>
      <c r="J30" s="1065">
        <v>9593.4490782685116</v>
      </c>
      <c r="L30" s="1297"/>
      <c r="M30" s="1292"/>
      <c r="N30" s="180"/>
    </row>
    <row r="31" spans="1:15" ht="12" x14ac:dyDescent="0.2">
      <c r="A31" s="141" t="s">
        <v>221</v>
      </c>
      <c r="B31" s="426"/>
      <c r="C31" s="143">
        <v>9593.7975939613007</v>
      </c>
      <c r="D31" s="144">
        <v>10610.18865756</v>
      </c>
      <c r="F31" s="1292"/>
      <c r="I31" s="1056"/>
      <c r="J31" s="1057"/>
      <c r="L31" s="1297"/>
      <c r="M31" s="1292"/>
      <c r="N31" s="180"/>
    </row>
    <row r="32" spans="1:15" ht="12" x14ac:dyDescent="0.2">
      <c r="A32" s="1453" t="s">
        <v>964</v>
      </c>
      <c r="B32" s="955"/>
      <c r="C32" s="725">
        <v>3.5544164411476231E-2</v>
      </c>
      <c r="D32" s="1124">
        <v>42.789113032096793</v>
      </c>
      <c r="F32" s="1292"/>
      <c r="I32" s="1056"/>
      <c r="J32" s="1057"/>
      <c r="L32" s="1297"/>
      <c r="M32" s="1292"/>
      <c r="N32" s="180"/>
    </row>
    <row r="33" spans="1:16" ht="12" x14ac:dyDescent="0.2">
      <c r="A33" s="145" t="s">
        <v>978</v>
      </c>
      <c r="B33" s="427"/>
      <c r="C33" s="147">
        <v>-0.38405985720000002</v>
      </c>
      <c r="D33" s="148">
        <v>-3.7008635387999997</v>
      </c>
      <c r="F33" s="270" t="s">
        <v>314</v>
      </c>
      <c r="I33" s="1053" t="s">
        <v>221</v>
      </c>
      <c r="J33" s="1057">
        <v>9593.7975939613007</v>
      </c>
      <c r="L33" s="1297"/>
      <c r="M33" s="1292"/>
      <c r="N33" s="180"/>
    </row>
    <row r="34" spans="1:16" s="313" customFormat="1" ht="12" x14ac:dyDescent="0.2">
      <c r="A34" s="167" t="s">
        <v>283</v>
      </c>
      <c r="B34" s="428"/>
      <c r="C34" s="429">
        <v>9593.4490782685116</v>
      </c>
      <c r="D34" s="1225">
        <v>10649.276907053298</v>
      </c>
      <c r="I34" s="1060" t="s">
        <v>964</v>
      </c>
      <c r="J34" s="1061">
        <v>3.5544164411476231E-2</v>
      </c>
      <c r="L34" s="1297"/>
      <c r="M34" s="1292"/>
      <c r="N34" s="425"/>
      <c r="P34" s="193"/>
    </row>
    <row r="35" spans="1:16" ht="12" x14ac:dyDescent="0.2">
      <c r="E35" s="180"/>
      <c r="I35" s="1064" t="s">
        <v>97</v>
      </c>
      <c r="J35" s="1065">
        <v>-0.38405985720000002</v>
      </c>
      <c r="L35" s="1297"/>
      <c r="M35" s="1292"/>
      <c r="N35" s="180"/>
    </row>
    <row r="36" spans="1:16" ht="12.75" thickBot="1" x14ac:dyDescent="0.25">
      <c r="A36" s="214"/>
      <c r="E36" s="180"/>
      <c r="I36" s="1066" t="s">
        <v>283</v>
      </c>
      <c r="J36" s="1360">
        <v>9593.4490782685116</v>
      </c>
      <c r="L36" s="1297"/>
    </row>
    <row r="37" spans="1:16" ht="12" hidden="1" outlineLevel="1" x14ac:dyDescent="0.2">
      <c r="E37" s="180"/>
      <c r="L37" s="1297"/>
    </row>
    <row r="38" spans="1:16" hidden="1" outlineLevel="1" x14ac:dyDescent="0.15">
      <c r="E38" s="180"/>
    </row>
    <row r="39" spans="1:16" ht="12.75" hidden="1" outlineLevel="1" x14ac:dyDescent="0.2">
      <c r="A39" s="435" t="s">
        <v>329</v>
      </c>
      <c r="B39" s="436"/>
      <c r="C39" s="436">
        <v>0</v>
      </c>
      <c r="D39" s="436">
        <v>0</v>
      </c>
      <c r="I39" s="105"/>
      <c r="J39" s="105"/>
    </row>
    <row r="40" spans="1:16" ht="12.75" hidden="1" outlineLevel="1" x14ac:dyDescent="0.2">
      <c r="I40" s="105"/>
      <c r="J40" s="105"/>
      <c r="K40" s="105"/>
      <c r="L40" s="105"/>
    </row>
    <row r="41" spans="1:16" ht="12.75" hidden="1" outlineLevel="1" x14ac:dyDescent="0.2">
      <c r="A41" s="437" t="s">
        <v>1126</v>
      </c>
      <c r="B41" s="438"/>
      <c r="C41" s="439">
        <v>-291.6285547608</v>
      </c>
      <c r="D41" s="440">
        <v>-265.89689629339995</v>
      </c>
      <c r="I41" s="105"/>
      <c r="J41" s="105"/>
      <c r="K41" s="105"/>
      <c r="L41" s="105"/>
    </row>
    <row r="42" spans="1:16" ht="12.75" hidden="1" outlineLevel="1" x14ac:dyDescent="0.2">
      <c r="A42" s="441" t="s">
        <v>1127</v>
      </c>
      <c r="B42" s="442"/>
      <c r="C42" s="443">
        <v>-503.03553399999998</v>
      </c>
      <c r="D42" s="444">
        <v>-370.20914799999997</v>
      </c>
      <c r="I42" s="105"/>
      <c r="J42" s="105"/>
      <c r="K42" s="105"/>
      <c r="L42" s="105"/>
    </row>
    <row r="43" spans="1:16" ht="12.75" hidden="1" outlineLevel="1" x14ac:dyDescent="0.2">
      <c r="A43" s="445" t="s">
        <v>0</v>
      </c>
      <c r="B43" s="446"/>
      <c r="C43" s="443">
        <v>211.40697923919998</v>
      </c>
      <c r="D43" s="444">
        <v>104.31225170660002</v>
      </c>
      <c r="I43" s="105"/>
      <c r="J43" s="105"/>
      <c r="K43" s="105"/>
      <c r="L43" s="105"/>
    </row>
    <row r="44" spans="1:16" ht="12.75" hidden="1" outlineLevel="1" x14ac:dyDescent="0.2">
      <c r="I44" s="105"/>
      <c r="J44" s="105"/>
      <c r="K44" s="105"/>
      <c r="L44" s="105"/>
    </row>
    <row r="45" spans="1:16" ht="12.75" hidden="1" outlineLevel="1" x14ac:dyDescent="0.2">
      <c r="A45" s="437" t="s">
        <v>1128</v>
      </c>
      <c r="B45" s="438"/>
      <c r="C45" s="439">
        <v>-212.77855700000001</v>
      </c>
      <c r="D45" s="440">
        <v>-198.61951539999987</v>
      </c>
      <c r="I45" s="105"/>
      <c r="J45" s="105"/>
      <c r="K45" s="105"/>
      <c r="L45" s="105"/>
    </row>
    <row r="46" spans="1:16" ht="12.75" hidden="1" outlineLevel="1" x14ac:dyDescent="0.2">
      <c r="A46" s="441" t="s">
        <v>1129</v>
      </c>
      <c r="B46" s="442"/>
      <c r="C46" s="443">
        <v>51.538789549500237</v>
      </c>
      <c r="D46" s="444">
        <v>-66.83811137929996</v>
      </c>
      <c r="I46" s="105"/>
      <c r="J46" s="105"/>
      <c r="K46" s="105"/>
      <c r="L46" s="105"/>
    </row>
    <row r="47" spans="1:16" ht="12.75" hidden="1" outlineLevel="1" x14ac:dyDescent="0.2">
      <c r="A47" s="445" t="s">
        <v>0</v>
      </c>
      <c r="B47" s="446"/>
      <c r="C47" s="443">
        <v>-264.31734654950026</v>
      </c>
      <c r="D47" s="444">
        <v>-131.78140402069991</v>
      </c>
      <c r="I47" s="105"/>
      <c r="J47" s="105"/>
      <c r="K47" s="105"/>
      <c r="L47" s="105"/>
    </row>
    <row r="48" spans="1:16" ht="12.75" hidden="1" outlineLevel="1" x14ac:dyDescent="0.2">
      <c r="I48" s="105"/>
      <c r="J48" s="105"/>
      <c r="K48" s="105"/>
      <c r="L48" s="105"/>
    </row>
    <row r="49" spans="9:12" ht="12.75" collapsed="1" x14ac:dyDescent="0.2">
      <c r="I49" s="105"/>
      <c r="J49" s="105"/>
      <c r="K49" s="105"/>
      <c r="L49" s="105"/>
    </row>
    <row r="50" spans="9:12" ht="12.75" x14ac:dyDescent="0.2">
      <c r="I50" s="105"/>
      <c r="J50" s="105"/>
      <c r="K50" s="105"/>
      <c r="L50" s="105"/>
    </row>
    <row r="51" spans="9:12" ht="12.75" x14ac:dyDescent="0.2">
      <c r="I51" s="105"/>
      <c r="J51" s="105"/>
      <c r="K51" s="105"/>
      <c r="L51" s="105"/>
    </row>
    <row r="52" spans="9:12" ht="12.75" x14ac:dyDescent="0.2">
      <c r="I52" s="105"/>
      <c r="J52" s="105"/>
      <c r="K52" s="105"/>
      <c r="L52" s="105"/>
    </row>
    <row r="53" spans="9:12" ht="12.75" x14ac:dyDescent="0.2">
      <c r="I53" s="105"/>
      <c r="J53" s="105"/>
      <c r="K53" s="105"/>
      <c r="L53" s="105"/>
    </row>
    <row r="54" spans="9:12" ht="12.75" x14ac:dyDescent="0.2">
      <c r="I54" s="105"/>
      <c r="J54" s="105"/>
      <c r="K54" s="105"/>
      <c r="L54" s="105"/>
    </row>
    <row r="55" spans="9:12" ht="12.75" x14ac:dyDescent="0.2">
      <c r="I55" s="105"/>
      <c r="J55" s="105"/>
      <c r="K55" s="105"/>
      <c r="L55" s="105"/>
    </row>
    <row r="56" spans="9:12" ht="12.75" x14ac:dyDescent="0.2">
      <c r="I56" s="105"/>
      <c r="J56" s="105"/>
      <c r="K56" s="105"/>
      <c r="L56" s="105"/>
    </row>
    <row r="57" spans="9:12" ht="12.75" x14ac:dyDescent="0.2">
      <c r="I57" s="105"/>
      <c r="J57" s="105"/>
      <c r="K57" s="105"/>
      <c r="L57" s="105"/>
    </row>
    <row r="58" spans="9:12" ht="12.75" x14ac:dyDescent="0.2">
      <c r="I58" s="105"/>
      <c r="J58" s="105"/>
      <c r="K58" s="105"/>
      <c r="L58" s="105"/>
    </row>
    <row r="59" spans="9:12" ht="12.75" x14ac:dyDescent="0.2">
      <c r="I59" s="105"/>
      <c r="J59" s="105"/>
      <c r="K59" s="105"/>
      <c r="L59" s="105"/>
    </row>
    <row r="60" spans="9:12" ht="12.75" x14ac:dyDescent="0.2">
      <c r="I60" s="105"/>
      <c r="J60" s="105"/>
      <c r="K60" s="105"/>
      <c r="L60" s="105"/>
    </row>
    <row r="61" spans="9:12" ht="12.75" x14ac:dyDescent="0.2">
      <c r="I61" s="105"/>
      <c r="J61" s="105"/>
      <c r="K61" s="105"/>
      <c r="L61" s="105"/>
    </row>
    <row r="62" spans="9:12" ht="12.75" x14ac:dyDescent="0.2">
      <c r="I62" s="105"/>
      <c r="J62" s="105"/>
      <c r="K62" s="105"/>
      <c r="L62" s="105"/>
    </row>
    <row r="63" spans="9:12" ht="12.75" x14ac:dyDescent="0.2">
      <c r="I63" s="105"/>
      <c r="J63" s="105"/>
      <c r="K63" s="105"/>
      <c r="L63" s="105"/>
    </row>
    <row r="64" spans="9:12" ht="12.75" x14ac:dyDescent="0.2">
      <c r="I64" s="105"/>
      <c r="J64" s="105"/>
      <c r="K64" s="105"/>
      <c r="L64" s="105"/>
    </row>
    <row r="65" spans="9:12" ht="12.75" x14ac:dyDescent="0.2">
      <c r="I65" s="105"/>
      <c r="J65" s="105"/>
      <c r="K65" s="105"/>
      <c r="L65" s="105"/>
    </row>
    <row r="66" spans="9:12" ht="12.75" x14ac:dyDescent="0.2">
      <c r="I66" s="105"/>
      <c r="J66" s="105"/>
      <c r="K66" s="105"/>
      <c r="L66" s="105"/>
    </row>
    <row r="67" spans="9:12" ht="12.75" x14ac:dyDescent="0.2">
      <c r="I67" s="105"/>
      <c r="J67" s="105"/>
      <c r="K67" s="105"/>
      <c r="L67" s="105"/>
    </row>
    <row r="68" spans="9:12" ht="12.75" x14ac:dyDescent="0.2">
      <c r="I68" s="105"/>
      <c r="J68" s="105"/>
      <c r="K68" s="105"/>
      <c r="L68" s="105"/>
    </row>
    <row r="69" spans="9:12" ht="12.75" x14ac:dyDescent="0.2">
      <c r="I69" s="105"/>
      <c r="J69" s="105"/>
      <c r="K69" s="105"/>
      <c r="L69" s="105"/>
    </row>
    <row r="70" spans="9:12" ht="12.75" x14ac:dyDescent="0.2">
      <c r="I70" s="105"/>
      <c r="J70" s="105"/>
      <c r="K70" s="105"/>
      <c r="L70" s="105"/>
    </row>
    <row r="71" spans="9:12" ht="12.75" x14ac:dyDescent="0.2">
      <c r="I71" s="105"/>
      <c r="J71" s="105"/>
      <c r="K71" s="105"/>
      <c r="L71" s="105"/>
    </row>
    <row r="72" spans="9:12" ht="12.75" x14ac:dyDescent="0.2">
      <c r="I72" s="105"/>
      <c r="J72" s="105"/>
      <c r="K72" s="105"/>
      <c r="L72" s="105"/>
    </row>
    <row r="73" spans="9:12" ht="12.75" x14ac:dyDescent="0.2">
      <c r="I73" s="105"/>
      <c r="J73" s="105"/>
      <c r="K73" s="105"/>
      <c r="L73" s="105"/>
    </row>
    <row r="74" spans="9:12" ht="12.75" x14ac:dyDescent="0.2">
      <c r="I74" s="105"/>
      <c r="J74" s="105"/>
      <c r="K74" s="105"/>
      <c r="L74" s="105"/>
    </row>
    <row r="75" spans="9:12" ht="12.75" x14ac:dyDescent="0.2">
      <c r="I75" s="105"/>
      <c r="J75" s="105"/>
      <c r="K75" s="105"/>
      <c r="L75" s="105"/>
    </row>
    <row r="76" spans="9:12" ht="12.75" x14ac:dyDescent="0.2">
      <c r="I76" s="105"/>
      <c r="J76" s="105"/>
      <c r="K76" s="105"/>
      <c r="L76" s="105"/>
    </row>
    <row r="77" spans="9:12" ht="12.75" x14ac:dyDescent="0.2">
      <c r="K77" s="105"/>
      <c r="L77" s="105"/>
    </row>
  </sheetData>
  <sheetProtection password="CE88" sheet="1" objects="1" scenarios="1"/>
  <customSheetViews>
    <customSheetView guid="{793F3B1E-FBDD-4F95-900E-0C0ECCDB4D46}" colorId="48" showPageBreaks="1" showGridLines="0" printArea="1" showRuler="0">
      <selection activeCell="B4" sqref="B4"/>
      <pageMargins left="0.55118110236220474" right="0.39370078740157483" top="0.55118110236220474" bottom="0.31496062992125984" header="0.51181102362204722" footer="0.51181102362204722"/>
      <printOptions horizontalCentered="1"/>
      <pageSetup paperSize="9" scale="82" orientation="portrait" r:id="rId1"/>
      <headerFooter alignWithMargins="0"/>
    </customSheetView>
    <customSheetView guid="{DF4ECF4E-4F65-4AB5-ADBA-5CFA112C46FD}" colorId="48" showPageBreaks="1" showGridLines="0" showRuler="0">
      <selection activeCell="I37" sqref="I37"/>
      <pageMargins left="0.56999999999999995" right="0.39370078740157483" top="0.55000000000000004" bottom="0.31496062992125984" header="0.51181102362204722" footer="0.51181102362204722"/>
      <printOptions horizontalCentered="1"/>
      <pageSetup paperSize="9" scale="90" orientation="portrait" r:id="rId2"/>
      <headerFooter alignWithMargins="0"/>
    </customSheetView>
    <customSheetView guid="{EAC6B198-1B17-4EE8-96EE-83FC5F67655F}" colorId="48" showGridLines="0" showRuler="0">
      <selection activeCell="I37" sqref="I37"/>
      <pageMargins left="0.56999999999999995" right="0.39370078740157483" top="0.55000000000000004" bottom="0.31496062992125984" header="0.51181102362204722" footer="0.51181102362204722"/>
      <printOptions horizontalCentered="1"/>
      <pageSetup paperSize="9" scale="90" orientation="portrait" r:id="rId3"/>
      <headerFooter alignWithMargins="0"/>
    </customSheetView>
    <customSheetView guid="{ACC8F63C-94FC-4E4C-A29A-54E9AFCFAE65}" colorId="48" showPageBreaks="1" showGridLines="0" showRuler="0">
      <selection activeCell="I37" sqref="I37"/>
      <pageMargins left="0.56999999999999995" right="0.39370078740157483" top="0.55000000000000004" bottom="0.31496062992125984" header="0.51181102362204722" footer="0.51181102362204722"/>
      <printOptions horizontalCentered="1"/>
      <pageSetup paperSize="9" scale="90" orientation="portrait" r:id="rId4"/>
      <headerFooter alignWithMargins="0"/>
    </customSheetView>
  </customSheetViews>
  <phoneticPr fontId="0" type="noConversion"/>
  <conditionalFormatting sqref="C5:D34">
    <cfRule type="expression" dxfId="11" priority="1">
      <formula>IF(AND(C5&gt;-0.49,C5&lt;0.49),IF(C5=0,FALSE,TRUE),FALSE)</formula>
    </cfRule>
  </conditionalFormatting>
  <printOptions horizontalCentered="1"/>
  <pageMargins left="0.59055118110236204" right="0.39370078740157499" top="0.55118110236220497" bottom="0.31496062992126" header="0.511811023622047" footer="0.511811023622047"/>
  <pageSetup paperSize="9" scale="85" orientation="portrait" r:id="rId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outlinePr showOutlineSymbols="0"/>
  </sheetPr>
  <dimension ref="A1:AC189"/>
  <sheetViews>
    <sheetView showGridLines="0" showOutlineSymbols="0" defaultGridColor="0" colorId="48" zoomScale="80" zoomScaleNormal="80" zoomScaleSheetLayoutView="100" workbookViewId="0"/>
  </sheetViews>
  <sheetFormatPr defaultColWidth="9.140625" defaultRowHeight="11.25" outlineLevelRow="1" outlineLevelCol="1" x14ac:dyDescent="0.15"/>
  <cols>
    <col min="1" max="1" width="44.7109375" style="195" customWidth="1"/>
    <col min="2" max="9" width="10.7109375" style="195" customWidth="1"/>
    <col min="10" max="10" width="11.42578125" style="195" customWidth="1"/>
    <col min="11" max="11" width="5.7109375" style="195" customWidth="1"/>
    <col min="12" max="12" width="9.28515625" style="360" hidden="1" customWidth="1" outlineLevel="1"/>
    <col min="13" max="16" width="8.7109375" style="360" hidden="1" customWidth="1" outlineLevel="1"/>
    <col min="17" max="19" width="8.7109375" style="195" hidden="1" customWidth="1" outlineLevel="1"/>
    <col min="20" max="21" width="9.140625" style="195" hidden="1" customWidth="1" outlineLevel="1"/>
    <col min="22" max="22" width="9.140625" style="195" collapsed="1"/>
    <col min="23" max="16384" width="9.140625" style="195"/>
  </cols>
  <sheetData>
    <row r="1" spans="1:24" ht="15.75" customHeight="1" x14ac:dyDescent="0.2">
      <c r="A1" s="267" t="s">
        <v>63</v>
      </c>
      <c r="B1" s="225"/>
      <c r="C1" s="183"/>
      <c r="D1" s="183"/>
      <c r="E1" s="183"/>
      <c r="F1" s="183"/>
      <c r="G1" s="183"/>
      <c r="H1" s="226"/>
      <c r="I1" s="183"/>
      <c r="J1" s="226"/>
      <c r="L1" s="352" t="s">
        <v>247</v>
      </c>
      <c r="M1" s="353"/>
      <c r="N1" s="353"/>
      <c r="O1" s="353"/>
      <c r="P1" s="353"/>
      <c r="Q1" s="354"/>
      <c r="R1" s="354"/>
      <c r="S1" s="354"/>
      <c r="T1" s="354"/>
      <c r="U1"/>
      <c r="V1"/>
      <c r="W1"/>
      <c r="X1"/>
    </row>
    <row r="2" spans="1:24" ht="15.75" customHeight="1" x14ac:dyDescent="0.2">
      <c r="A2" s="348"/>
      <c r="B2" s="349"/>
      <c r="C2" s="350"/>
      <c r="D2" s="350"/>
      <c r="E2" s="350"/>
      <c r="F2" s="350"/>
      <c r="G2" s="350"/>
      <c r="H2" s="351"/>
      <c r="I2" s="350"/>
      <c r="J2" s="351"/>
      <c r="L2" s="352"/>
      <c r="M2" s="353"/>
      <c r="N2" s="353"/>
      <c r="O2" s="353"/>
      <c r="P2" s="353"/>
      <c r="Q2" s="354"/>
      <c r="R2" s="354"/>
      <c r="S2" s="354"/>
      <c r="T2" s="354"/>
      <c r="U2"/>
      <c r="V2"/>
      <c r="W2"/>
      <c r="X2"/>
    </row>
    <row r="3" spans="1:24" ht="53.25" x14ac:dyDescent="0.2">
      <c r="A3" s="355" t="s">
        <v>5</v>
      </c>
      <c r="B3" s="356" t="s">
        <v>159</v>
      </c>
      <c r="C3" s="356" t="s">
        <v>165</v>
      </c>
      <c r="D3" s="356" t="s">
        <v>166</v>
      </c>
      <c r="E3" s="356" t="s">
        <v>266</v>
      </c>
      <c r="F3" s="356" t="s">
        <v>195</v>
      </c>
      <c r="G3" s="356" t="s">
        <v>205</v>
      </c>
      <c r="H3" s="356" t="s">
        <v>389</v>
      </c>
      <c r="I3" s="356" t="s">
        <v>571</v>
      </c>
      <c r="J3" s="357" t="s">
        <v>390</v>
      </c>
      <c r="L3" s="358" t="s">
        <v>243</v>
      </c>
      <c r="M3" s="359"/>
      <c r="N3" s="359"/>
      <c r="O3" s="358"/>
      <c r="U3"/>
      <c r="V3"/>
      <c r="W3"/>
      <c r="X3"/>
    </row>
    <row r="4" spans="1:24" ht="12" customHeight="1" x14ac:dyDescent="0.15">
      <c r="A4" s="361" t="s">
        <v>1040</v>
      </c>
      <c r="B4" s="362"/>
      <c r="C4" s="134"/>
      <c r="D4" s="134"/>
      <c r="E4" s="134"/>
      <c r="F4" s="134"/>
      <c r="G4" s="134"/>
      <c r="H4" s="363"/>
      <c r="I4" s="134"/>
      <c r="J4" s="363"/>
      <c r="L4" s="364" t="s">
        <v>331</v>
      </c>
      <c r="M4" s="365"/>
      <c r="N4" s="366"/>
      <c r="O4" s="367"/>
      <c r="P4" s="367"/>
      <c r="Q4" s="368"/>
      <c r="R4" s="367"/>
      <c r="S4" s="367"/>
      <c r="T4" s="369"/>
    </row>
    <row r="5" spans="1:24" ht="13.5" customHeight="1" x14ac:dyDescent="0.15">
      <c r="A5" s="236"/>
      <c r="B5" s="370"/>
      <c r="C5" s="237"/>
      <c r="D5" s="237"/>
      <c r="E5" s="237"/>
      <c r="F5" s="237"/>
      <c r="G5" s="237"/>
      <c r="H5" s="238"/>
      <c r="I5" s="237"/>
      <c r="J5" s="238"/>
      <c r="L5" s="371"/>
      <c r="M5" s="213"/>
      <c r="N5" s="183"/>
      <c r="O5" s="183"/>
      <c r="P5" s="183"/>
      <c r="Q5" s="183"/>
      <c r="R5" s="183"/>
      <c r="S5" s="183"/>
      <c r="T5" s="1182"/>
    </row>
    <row r="6" spans="1:24" s="375" customFormat="1" ht="12" customHeight="1" x14ac:dyDescent="0.15">
      <c r="A6" s="149" t="s">
        <v>4</v>
      </c>
      <c r="B6" s="372"/>
      <c r="C6" s="373"/>
      <c r="D6" s="373"/>
      <c r="E6" s="373"/>
      <c r="F6" s="373"/>
      <c r="G6" s="373"/>
      <c r="H6" s="374"/>
      <c r="I6" s="373"/>
      <c r="J6" s="374"/>
      <c r="L6" s="376" t="s">
        <v>159</v>
      </c>
      <c r="M6" s="377" t="s">
        <v>173</v>
      </c>
      <c r="N6" s="377" t="s">
        <v>323</v>
      </c>
      <c r="O6" s="377" t="s">
        <v>325</v>
      </c>
      <c r="P6" s="377" t="s">
        <v>326</v>
      </c>
      <c r="Q6" s="377" t="s">
        <v>205</v>
      </c>
      <c r="R6" s="377" t="s">
        <v>172</v>
      </c>
      <c r="S6" s="377" t="s">
        <v>324</v>
      </c>
      <c r="T6" s="1183" t="s">
        <v>324</v>
      </c>
    </row>
    <row r="7" spans="1:24" s="375" customFormat="1" ht="12" customHeight="1" x14ac:dyDescent="0.15">
      <c r="A7" s="149" t="s">
        <v>128</v>
      </c>
      <c r="B7" s="378">
        <v>309.85640000000001</v>
      </c>
      <c r="C7" s="379">
        <v>135.29159999999999</v>
      </c>
      <c r="D7" s="379">
        <v>25.958500000000001</v>
      </c>
      <c r="E7" s="379">
        <v>53.692300000000003</v>
      </c>
      <c r="F7" s="379">
        <v>-39.123199999999997</v>
      </c>
      <c r="G7" s="379">
        <v>-0.14380000000000001</v>
      </c>
      <c r="H7" s="380">
        <v>485.53190000000001</v>
      </c>
      <c r="I7" s="379">
        <v>7.7769000000000004</v>
      </c>
      <c r="J7" s="380">
        <v>493.30880000000002</v>
      </c>
      <c r="L7" s="1239">
        <v>309.85640000000001</v>
      </c>
      <c r="M7" s="379">
        <v>135.29159999999999</v>
      </c>
      <c r="N7" s="379">
        <v>25.958500000000001</v>
      </c>
      <c r="O7" s="379">
        <v>53.692300000000003</v>
      </c>
      <c r="P7" s="379">
        <v>-39.123199999999997</v>
      </c>
      <c r="Q7" s="379">
        <v>-0.14380000000000001</v>
      </c>
      <c r="R7" s="379">
        <v>485.53190000000001</v>
      </c>
      <c r="S7" s="379">
        <v>7.7769000000000004</v>
      </c>
      <c r="T7" s="1184">
        <v>493.30880000000002</v>
      </c>
    </row>
    <row r="8" spans="1:24" s="383" customFormat="1" ht="12" customHeight="1" x14ac:dyDescent="0.15">
      <c r="A8" s="153" t="s">
        <v>244</v>
      </c>
      <c r="B8" s="264">
        <v>-63.729100000000003</v>
      </c>
      <c r="C8" s="143">
        <v>21.5319</v>
      </c>
      <c r="D8" s="143">
        <v>-30.998999999999999</v>
      </c>
      <c r="E8" s="143">
        <v>9.0106999999999999</v>
      </c>
      <c r="F8" s="143">
        <v>-1.2984</v>
      </c>
      <c r="G8" s="143">
        <v>0</v>
      </c>
      <c r="H8" s="144">
        <v>-65.483900000000006</v>
      </c>
      <c r="I8" s="143">
        <v>-14.7159</v>
      </c>
      <c r="J8" s="144">
        <v>-80.199700000000007</v>
      </c>
      <c r="L8" s="381">
        <v>-63.729100000000003</v>
      </c>
      <c r="M8" s="379">
        <v>21.5319</v>
      </c>
      <c r="N8" s="379">
        <v>-30.998999999999999</v>
      </c>
      <c r="O8" s="379">
        <v>9.0106999999999999</v>
      </c>
      <c r="P8" s="379">
        <v>-1.2984</v>
      </c>
      <c r="Q8" s="379">
        <v>0</v>
      </c>
      <c r="R8" s="379">
        <v>-65.483900000000006</v>
      </c>
      <c r="S8" s="379">
        <v>-14.7159</v>
      </c>
      <c r="T8" s="1184">
        <v>-80.199700000000007</v>
      </c>
    </row>
    <row r="9" spans="1:24" ht="12" customHeight="1" x14ac:dyDescent="0.15">
      <c r="A9" s="384" t="s">
        <v>289</v>
      </c>
      <c r="B9" s="264">
        <v>-22.162400000000002</v>
      </c>
      <c r="C9" s="143">
        <v>33.288800000000002</v>
      </c>
      <c r="D9" s="143">
        <v>37.555399999999999</v>
      </c>
      <c r="E9" s="143">
        <v>9.5036000000000005</v>
      </c>
      <c r="F9" s="143">
        <v>0</v>
      </c>
      <c r="G9" s="143">
        <v>0</v>
      </c>
      <c r="H9" s="144">
        <v>58.185400000000001</v>
      </c>
      <c r="I9" s="143">
        <v>-0.48159999999999997</v>
      </c>
      <c r="J9" s="144">
        <v>57.703800000000001</v>
      </c>
      <c r="L9" s="381">
        <v>-22.162400000000002</v>
      </c>
      <c r="M9" s="379">
        <v>33.288800000000002</v>
      </c>
      <c r="N9" s="379">
        <v>37.555399999999999</v>
      </c>
      <c r="O9" s="379">
        <v>9.5036000000000005</v>
      </c>
      <c r="P9" s="379">
        <v>0</v>
      </c>
      <c r="Q9" s="379">
        <v>0</v>
      </c>
      <c r="R9" s="379">
        <v>58.185400000000001</v>
      </c>
      <c r="S9" s="379">
        <v>-0.48159999999999997</v>
      </c>
      <c r="T9" s="1184">
        <v>57.703800000000001</v>
      </c>
    </row>
    <row r="10" spans="1:24" ht="12" customHeight="1" x14ac:dyDescent="0.15">
      <c r="A10" s="384" t="s">
        <v>180</v>
      </c>
      <c r="B10" s="264">
        <v>-11.026899999999999</v>
      </c>
      <c r="C10" s="143">
        <v>-8.4469999999999992</v>
      </c>
      <c r="D10" s="143">
        <v>0</v>
      </c>
      <c r="E10" s="143">
        <v>-0.57320000000000004</v>
      </c>
      <c r="F10" s="143">
        <v>0</v>
      </c>
      <c r="G10" s="143">
        <v>1.7999999999999999E-2</v>
      </c>
      <c r="H10" s="144">
        <v>-20.0291</v>
      </c>
      <c r="I10" s="143">
        <v>-21.165199999999999</v>
      </c>
      <c r="J10" s="144">
        <v>-41.194299999999998</v>
      </c>
      <c r="L10" s="381">
        <v>-11.026899999999999</v>
      </c>
      <c r="M10" s="379">
        <v>-8.4469999999999992</v>
      </c>
      <c r="N10" s="379">
        <v>0</v>
      </c>
      <c r="O10" s="379">
        <v>-0.57320000000000004</v>
      </c>
      <c r="P10" s="379">
        <v>0</v>
      </c>
      <c r="Q10" s="379">
        <v>1.7999999999999999E-2</v>
      </c>
      <c r="R10" s="379">
        <v>-20.0291</v>
      </c>
      <c r="S10" s="379">
        <v>-21.165199999999999</v>
      </c>
      <c r="T10" s="1184">
        <v>-41.194299999999998</v>
      </c>
    </row>
    <row r="11" spans="1:24" ht="12" customHeight="1" x14ac:dyDescent="0.15">
      <c r="A11" s="384" t="s">
        <v>35</v>
      </c>
      <c r="B11" s="264">
        <v>82.906000000000006</v>
      </c>
      <c r="C11" s="143">
        <v>1.546</v>
      </c>
      <c r="D11" s="143">
        <v>0</v>
      </c>
      <c r="E11" s="143">
        <v>4.0000000000000001E-3</v>
      </c>
      <c r="F11" s="143">
        <v>0</v>
      </c>
      <c r="G11" s="143">
        <v>-1.7999999999999999E-2</v>
      </c>
      <c r="H11" s="144">
        <v>84.438000000000002</v>
      </c>
      <c r="I11" s="143">
        <v>0</v>
      </c>
      <c r="J11" s="144">
        <v>84.438000000000002</v>
      </c>
      <c r="L11" s="381">
        <v>82.906000000000006</v>
      </c>
      <c r="M11" s="379">
        <v>1.546</v>
      </c>
      <c r="N11" s="379">
        <v>0</v>
      </c>
      <c r="O11" s="379">
        <v>4.0000000000000001E-3</v>
      </c>
      <c r="P11" s="379">
        <v>0</v>
      </c>
      <c r="Q11" s="379">
        <v>-1.7999999999999999E-2</v>
      </c>
      <c r="R11" s="379">
        <v>84.438000000000002</v>
      </c>
      <c r="S11" s="379">
        <v>0</v>
      </c>
      <c r="T11" s="1184">
        <v>84.438000000000002</v>
      </c>
    </row>
    <row r="12" spans="1:24" ht="12" customHeight="1" x14ac:dyDescent="0.15">
      <c r="A12" s="384" t="s">
        <v>290</v>
      </c>
      <c r="B12" s="264">
        <v>-28.577300000000001</v>
      </c>
      <c r="C12" s="143">
        <v>1E-4</v>
      </c>
      <c r="D12" s="143">
        <v>13.536199999999999</v>
      </c>
      <c r="E12" s="143">
        <v>-4.0903</v>
      </c>
      <c r="F12" s="143">
        <v>0</v>
      </c>
      <c r="G12" s="143">
        <v>0</v>
      </c>
      <c r="H12" s="144">
        <v>-19.1313</v>
      </c>
      <c r="I12" s="143">
        <v>21.242000000000001</v>
      </c>
      <c r="J12" s="144">
        <v>2.1107</v>
      </c>
      <c r="L12" s="381">
        <v>-28.577300000000001</v>
      </c>
      <c r="M12" s="379">
        <v>1E-4</v>
      </c>
      <c r="N12" s="379">
        <v>13.536199999999999</v>
      </c>
      <c r="O12" s="379">
        <v>-4.0903</v>
      </c>
      <c r="P12" s="379">
        <v>0</v>
      </c>
      <c r="Q12" s="379">
        <v>0</v>
      </c>
      <c r="R12" s="379">
        <v>-19.1313</v>
      </c>
      <c r="S12" s="379">
        <v>21.242000000000001</v>
      </c>
      <c r="T12" s="1184">
        <v>2.1107</v>
      </c>
    </row>
    <row r="13" spans="1:24" ht="12" customHeight="1" x14ac:dyDescent="0.15">
      <c r="A13" s="165" t="s">
        <v>245</v>
      </c>
      <c r="B13" s="265">
        <v>13.904</v>
      </c>
      <c r="C13" s="147">
        <v>0</v>
      </c>
      <c r="D13" s="147">
        <v>0</v>
      </c>
      <c r="E13" s="147">
        <v>0</v>
      </c>
      <c r="F13" s="147">
        <v>0</v>
      </c>
      <c r="G13" s="147">
        <v>0</v>
      </c>
      <c r="H13" s="148">
        <v>13.904</v>
      </c>
      <c r="I13" s="147">
        <v>0</v>
      </c>
      <c r="J13" s="148">
        <v>13.904</v>
      </c>
      <c r="L13" s="381">
        <v>13.904</v>
      </c>
      <c r="M13" s="379">
        <v>0</v>
      </c>
      <c r="N13" s="379">
        <v>0</v>
      </c>
      <c r="O13" s="379">
        <v>0</v>
      </c>
      <c r="P13" s="379">
        <v>0</v>
      </c>
      <c r="Q13" s="379">
        <v>0</v>
      </c>
      <c r="R13" s="379">
        <v>13.904</v>
      </c>
      <c r="S13" s="379">
        <v>0</v>
      </c>
      <c r="T13" s="1184">
        <v>13.904</v>
      </c>
    </row>
    <row r="14" spans="1:24" s="382" customFormat="1" ht="12" customHeight="1" x14ac:dyDescent="0.15">
      <c r="A14" s="149" t="s">
        <v>1036</v>
      </c>
      <c r="B14" s="378">
        <v>281.17070000000001</v>
      </c>
      <c r="C14" s="379">
        <v>183.2114</v>
      </c>
      <c r="D14" s="379">
        <v>46.051200000000001</v>
      </c>
      <c r="E14" s="379">
        <v>67.5471</v>
      </c>
      <c r="F14" s="379">
        <v>-40.421599999999998</v>
      </c>
      <c r="G14" s="379">
        <v>-0.14380000000000001</v>
      </c>
      <c r="H14" s="380">
        <v>537.41499999999996</v>
      </c>
      <c r="I14" s="379">
        <v>-7.3437000000000001</v>
      </c>
      <c r="J14" s="380">
        <v>530.07129999999995</v>
      </c>
      <c r="L14" s="381">
        <v>281.17070000000001</v>
      </c>
      <c r="M14" s="379">
        <v>183.2114</v>
      </c>
      <c r="N14" s="379">
        <v>46.051200000000001</v>
      </c>
      <c r="O14" s="379">
        <v>67.5471</v>
      </c>
      <c r="P14" s="379">
        <v>-40.421599999999998</v>
      </c>
      <c r="Q14" s="379">
        <v>-0.14380000000000001</v>
      </c>
      <c r="R14" s="379">
        <v>537.41499999999996</v>
      </c>
      <c r="S14" s="379">
        <v>-7.3437000000000001</v>
      </c>
      <c r="T14" s="1184">
        <v>530.07129999999995</v>
      </c>
    </row>
    <row r="15" spans="1:24" ht="12" customHeight="1" x14ac:dyDescent="0.15">
      <c r="A15" s="155" t="s">
        <v>235</v>
      </c>
      <c r="B15" s="265">
        <v>-37.344099999999997</v>
      </c>
      <c r="C15" s="147">
        <v>-43.289499999999997</v>
      </c>
      <c r="D15" s="147">
        <v>17.342099999999999</v>
      </c>
      <c r="E15" s="147">
        <v>-16.8431</v>
      </c>
      <c r="F15" s="147">
        <v>20.4526</v>
      </c>
      <c r="G15" s="147">
        <v>0</v>
      </c>
      <c r="H15" s="148">
        <v>-59.681899999999999</v>
      </c>
      <c r="I15" s="147">
        <v>7.3437000000000001</v>
      </c>
      <c r="J15" s="148">
        <v>-52.338200000000001</v>
      </c>
      <c r="L15" s="381">
        <v>-37.344099999999997</v>
      </c>
      <c r="M15" s="379">
        <v>-43.289499999999997</v>
      </c>
      <c r="N15" s="379">
        <v>17.342099999999999</v>
      </c>
      <c r="O15" s="379">
        <v>-16.8431</v>
      </c>
      <c r="P15" s="379">
        <v>20.4526</v>
      </c>
      <c r="Q15" s="379">
        <v>0</v>
      </c>
      <c r="R15" s="379">
        <v>-59.681899999999999</v>
      </c>
      <c r="S15" s="379">
        <v>7.3437000000000001</v>
      </c>
      <c r="T15" s="1184">
        <v>-52.338200000000001</v>
      </c>
    </row>
    <row r="16" spans="1:24" s="382" customFormat="1" ht="12" customHeight="1" x14ac:dyDescent="0.15">
      <c r="A16" s="250" t="s">
        <v>1032</v>
      </c>
      <c r="B16" s="385">
        <v>243.82660000000001</v>
      </c>
      <c r="C16" s="245">
        <v>139.92189999999999</v>
      </c>
      <c r="D16" s="245">
        <v>63.393300000000004</v>
      </c>
      <c r="E16" s="245">
        <v>50.704000000000001</v>
      </c>
      <c r="F16" s="245">
        <v>-19.969000000000001</v>
      </c>
      <c r="G16" s="245">
        <v>-0.14380000000000001</v>
      </c>
      <c r="H16" s="246">
        <v>477.73309999999998</v>
      </c>
      <c r="I16" s="245">
        <v>0</v>
      </c>
      <c r="J16" s="246">
        <v>477.73309999999998</v>
      </c>
      <c r="L16" s="381">
        <v>243.82660000000001</v>
      </c>
      <c r="M16" s="379">
        <v>139.92189999999999</v>
      </c>
      <c r="N16" s="379">
        <v>63.393300000000004</v>
      </c>
      <c r="O16" s="379">
        <v>50.704000000000001</v>
      </c>
      <c r="P16" s="379">
        <v>-19.969000000000001</v>
      </c>
      <c r="Q16" s="379">
        <v>-0.14380000000000001</v>
      </c>
      <c r="R16" s="379">
        <v>477.73309999999998</v>
      </c>
      <c r="S16" s="379">
        <v>0</v>
      </c>
      <c r="T16" s="1184">
        <v>477.73309999999998</v>
      </c>
    </row>
    <row r="17" spans="1:20" s="383" customFormat="1" ht="12" customHeight="1" x14ac:dyDescent="0.15">
      <c r="A17" s="386" t="s">
        <v>126</v>
      </c>
      <c r="B17" s="387">
        <v>-58.278500000000001</v>
      </c>
      <c r="C17" s="388">
        <v>-13.480399999999999</v>
      </c>
      <c r="D17" s="388">
        <v>-22.9344</v>
      </c>
      <c r="E17" s="388">
        <v>92.337800000000001</v>
      </c>
      <c r="F17" s="388">
        <v>2.3555000000000001</v>
      </c>
      <c r="G17" s="388"/>
      <c r="H17" s="389"/>
      <c r="I17" s="388"/>
      <c r="J17" s="389"/>
      <c r="L17" s="381">
        <v>-58.278500000000001</v>
      </c>
      <c r="M17" s="379">
        <v>-13.480399999999999</v>
      </c>
      <c r="N17" s="379">
        <v>-22.9344</v>
      </c>
      <c r="O17" s="379">
        <v>92.337800000000001</v>
      </c>
      <c r="P17" s="379">
        <v>2.3555000000000001</v>
      </c>
      <c r="Q17" s="379">
        <v>0</v>
      </c>
      <c r="R17" s="379">
        <v>-7.7200000000000005E-2</v>
      </c>
      <c r="S17" s="379" t="s">
        <v>469</v>
      </c>
      <c r="T17" s="1184">
        <v>0</v>
      </c>
    </row>
    <row r="18" spans="1:20" s="383" customFormat="1" ht="12" customHeight="1" x14ac:dyDescent="0.15">
      <c r="A18" s="390"/>
      <c r="B18" s="378"/>
      <c r="C18" s="379"/>
      <c r="D18" s="379"/>
      <c r="E18" s="379"/>
      <c r="F18" s="379"/>
      <c r="G18" s="379"/>
      <c r="H18" s="380"/>
      <c r="I18" s="379"/>
      <c r="J18" s="380"/>
      <c r="L18" s="381"/>
      <c r="M18" s="379"/>
      <c r="N18" s="379"/>
      <c r="O18" s="379"/>
      <c r="P18" s="379"/>
      <c r="Q18" s="379"/>
      <c r="R18" s="379"/>
      <c r="S18" s="379"/>
      <c r="T18" s="1184"/>
    </row>
    <row r="19" spans="1:20" ht="12" customHeight="1" x14ac:dyDescent="0.15">
      <c r="A19" s="157" t="s">
        <v>162</v>
      </c>
      <c r="B19" s="391"/>
      <c r="C19" s="392"/>
      <c r="D19" s="392"/>
      <c r="E19" s="392"/>
      <c r="F19" s="392"/>
      <c r="G19" s="392"/>
      <c r="H19" s="211"/>
      <c r="I19" s="392"/>
      <c r="J19" s="211"/>
      <c r="L19" s="393"/>
      <c r="M19" s="183"/>
      <c r="N19" s="183"/>
      <c r="O19" s="183"/>
      <c r="P19" s="183"/>
      <c r="Q19" s="183"/>
      <c r="R19" s="183"/>
      <c r="S19" s="183"/>
      <c r="T19" s="1182"/>
    </row>
    <row r="20" spans="1:20" ht="12" customHeight="1" x14ac:dyDescent="0.15">
      <c r="A20" s="153" t="s">
        <v>218</v>
      </c>
      <c r="B20" s="264">
        <v>1843.9607000000001</v>
      </c>
      <c r="C20" s="143">
        <v>483.42579999999998</v>
      </c>
      <c r="D20" s="143">
        <v>1393.4303</v>
      </c>
      <c r="E20" s="143">
        <v>549.34019999999998</v>
      </c>
      <c r="F20" s="143">
        <v>1.0403</v>
      </c>
      <c r="G20" s="143">
        <v>-27.494399999999999</v>
      </c>
      <c r="H20" s="144">
        <v>4243.7029000000002</v>
      </c>
      <c r="I20" s="143">
        <v>-105.75579999999999</v>
      </c>
      <c r="J20" s="144">
        <v>4137.9471000000003</v>
      </c>
      <c r="L20" s="381">
        <v>1843.9607000000001</v>
      </c>
      <c r="M20" s="379">
        <v>483.42579999999998</v>
      </c>
      <c r="N20" s="379">
        <v>1393.4303</v>
      </c>
      <c r="O20" s="379">
        <v>549.34019999999998</v>
      </c>
      <c r="P20" s="379">
        <v>1.0403</v>
      </c>
      <c r="Q20" s="379">
        <v>-27.494399999999999</v>
      </c>
      <c r="R20" s="379">
        <v>4243.7029000000002</v>
      </c>
      <c r="S20" s="379">
        <v>-105.75579999999999</v>
      </c>
      <c r="T20" s="1184">
        <v>4137.9471000000003</v>
      </c>
    </row>
    <row r="21" spans="1:20" ht="12" customHeight="1" x14ac:dyDescent="0.15">
      <c r="A21" s="153" t="s">
        <v>193</v>
      </c>
      <c r="B21" s="264">
        <v>559.69079999999997</v>
      </c>
      <c r="C21" s="143">
        <v>35.790900000000001</v>
      </c>
      <c r="D21" s="143">
        <v>10.4306</v>
      </c>
      <c r="E21" s="143">
        <v>23.724</v>
      </c>
      <c r="F21" s="143">
        <v>1.9441999999999999</v>
      </c>
      <c r="G21" s="143">
        <v>-1.9441999999999999</v>
      </c>
      <c r="H21" s="144">
        <v>629.63639999999998</v>
      </c>
      <c r="I21" s="143">
        <v>-0.94259999999999999</v>
      </c>
      <c r="J21" s="144">
        <v>628.69380000000001</v>
      </c>
      <c r="L21" s="381">
        <v>559.69079999999997</v>
      </c>
      <c r="M21" s="379">
        <v>35.790900000000001</v>
      </c>
      <c r="N21" s="379">
        <v>10.4306</v>
      </c>
      <c r="O21" s="379">
        <v>23.724</v>
      </c>
      <c r="P21" s="379">
        <v>1.9441999999999999</v>
      </c>
      <c r="Q21" s="379">
        <v>-1.9441999999999999</v>
      </c>
      <c r="R21" s="379">
        <v>629.63639999999998</v>
      </c>
      <c r="S21" s="379">
        <v>-0.94259999999999999</v>
      </c>
      <c r="T21" s="1184">
        <v>628.69380000000001</v>
      </c>
    </row>
    <row r="22" spans="1:20" ht="12" customHeight="1" x14ac:dyDescent="0.15">
      <c r="A22" s="155" t="s">
        <v>194</v>
      </c>
      <c r="B22" s="265">
        <v>0</v>
      </c>
      <c r="C22" s="147">
        <v>92.421000000000006</v>
      </c>
      <c r="D22" s="147">
        <v>0</v>
      </c>
      <c r="E22" s="147">
        <v>62.740699999999997</v>
      </c>
      <c r="F22" s="147">
        <v>0.84860000000000002</v>
      </c>
      <c r="G22" s="147">
        <v>0</v>
      </c>
      <c r="H22" s="148">
        <v>156.0103</v>
      </c>
      <c r="I22" s="147">
        <v>-21.8751</v>
      </c>
      <c r="J22" s="148">
        <v>134.1352</v>
      </c>
      <c r="L22" s="381">
        <v>0</v>
      </c>
      <c r="M22" s="379">
        <v>92.421000000000006</v>
      </c>
      <c r="N22" s="379">
        <v>0</v>
      </c>
      <c r="O22" s="379">
        <v>62.740699999999997</v>
      </c>
      <c r="P22" s="379">
        <v>0.84860000000000002</v>
      </c>
      <c r="Q22" s="379">
        <v>0</v>
      </c>
      <c r="R22" s="379">
        <v>156.0103</v>
      </c>
      <c r="S22" s="379">
        <v>-21.8751</v>
      </c>
      <c r="T22" s="1184">
        <v>134.1352</v>
      </c>
    </row>
    <row r="23" spans="1:20" s="382" customFormat="1" ht="12" customHeight="1" x14ac:dyDescent="0.15">
      <c r="A23" s="157" t="s">
        <v>163</v>
      </c>
      <c r="B23" s="378">
        <v>2403.6514999999999</v>
      </c>
      <c r="C23" s="379">
        <v>611.6377</v>
      </c>
      <c r="D23" s="379">
        <v>1403.8608999999999</v>
      </c>
      <c r="E23" s="379">
        <v>635.80489999999998</v>
      </c>
      <c r="F23" s="379">
        <v>3.8330000000000002</v>
      </c>
      <c r="G23" s="379">
        <v>-29.438500000000001</v>
      </c>
      <c r="H23" s="380">
        <v>5029.3496999999998</v>
      </c>
      <c r="I23" s="379">
        <v>-128.5735</v>
      </c>
      <c r="J23" s="380">
        <v>4900.7761</v>
      </c>
      <c r="L23" s="381">
        <v>2403.6514999999999</v>
      </c>
      <c r="M23" s="379">
        <v>611.6377</v>
      </c>
      <c r="N23" s="379">
        <v>1403.8608999999999</v>
      </c>
      <c r="O23" s="379">
        <v>635.80489999999998</v>
      </c>
      <c r="P23" s="379">
        <v>3.8330000000000002</v>
      </c>
      <c r="Q23" s="379">
        <v>-29.438500000000001</v>
      </c>
      <c r="R23" s="379">
        <v>5029.3496999999998</v>
      </c>
      <c r="S23" s="379">
        <v>-128.5735</v>
      </c>
      <c r="T23" s="1184">
        <v>4900.7761</v>
      </c>
    </row>
    <row r="24" spans="1:20" ht="12" customHeight="1" x14ac:dyDescent="0.15">
      <c r="A24" s="153" t="s">
        <v>175</v>
      </c>
      <c r="B24" s="264">
        <v>919.42830000000004</v>
      </c>
      <c r="C24" s="143">
        <v>557.99220000000003</v>
      </c>
      <c r="D24" s="143">
        <v>611.41890000000001</v>
      </c>
      <c r="E24" s="143">
        <v>75.889300000000006</v>
      </c>
      <c r="F24" s="143">
        <v>100.7415</v>
      </c>
      <c r="G24" s="143">
        <v>-100.12949999999999</v>
      </c>
      <c r="H24" s="144">
        <v>2165.3407000000002</v>
      </c>
      <c r="I24" s="143">
        <v>-12.134</v>
      </c>
      <c r="J24" s="144">
        <v>2153.2066</v>
      </c>
      <c r="L24" s="381">
        <v>919.42830000000004</v>
      </c>
      <c r="M24" s="379">
        <v>557.99220000000003</v>
      </c>
      <c r="N24" s="379">
        <v>611.41890000000001</v>
      </c>
      <c r="O24" s="379">
        <v>75.889300000000006</v>
      </c>
      <c r="P24" s="379">
        <v>100.7415</v>
      </c>
      <c r="Q24" s="379">
        <v>-100.12949999999999</v>
      </c>
      <c r="R24" s="379">
        <v>2165.3407000000002</v>
      </c>
      <c r="S24" s="379">
        <v>-12.134</v>
      </c>
      <c r="T24" s="1184">
        <v>2153.2066</v>
      </c>
    </row>
    <row r="25" spans="1:20" ht="12" customHeight="1" x14ac:dyDescent="0.15">
      <c r="A25" s="153" t="s">
        <v>211</v>
      </c>
      <c r="B25" s="264">
        <v>416.5129</v>
      </c>
      <c r="C25" s="143">
        <v>90.782899999999998</v>
      </c>
      <c r="D25" s="143">
        <v>10.297599999999999</v>
      </c>
      <c r="E25" s="143">
        <v>209.70609999999999</v>
      </c>
      <c r="F25" s="143">
        <v>0</v>
      </c>
      <c r="G25" s="143">
        <v>-73.286000000000001</v>
      </c>
      <c r="H25" s="144">
        <v>654.01350000000002</v>
      </c>
      <c r="I25" s="143">
        <v>-46.5565</v>
      </c>
      <c r="J25" s="144">
        <v>607.45690000000002</v>
      </c>
      <c r="L25" s="381">
        <v>416.5129</v>
      </c>
      <c r="M25" s="379">
        <v>90.782899999999998</v>
      </c>
      <c r="N25" s="379">
        <v>10.297599999999999</v>
      </c>
      <c r="O25" s="379">
        <v>209.70609999999999</v>
      </c>
      <c r="P25" s="379">
        <v>0</v>
      </c>
      <c r="Q25" s="379">
        <v>-73.286000000000001</v>
      </c>
      <c r="R25" s="379">
        <v>654.01350000000002</v>
      </c>
      <c r="S25" s="379">
        <v>-46.5565</v>
      </c>
      <c r="T25" s="1184">
        <v>607.45690000000002</v>
      </c>
    </row>
    <row r="26" spans="1:20" ht="12" customHeight="1" x14ac:dyDescent="0.15">
      <c r="A26" s="155" t="s">
        <v>181</v>
      </c>
      <c r="B26" s="264">
        <v>1.2278</v>
      </c>
      <c r="C26" s="143">
        <v>0</v>
      </c>
      <c r="D26" s="143">
        <v>0</v>
      </c>
      <c r="E26" s="143">
        <v>-1.1432</v>
      </c>
      <c r="F26" s="143">
        <v>4.5458999999999996</v>
      </c>
      <c r="G26" s="143">
        <v>0</v>
      </c>
      <c r="H26" s="144">
        <v>4.6303999999999998</v>
      </c>
      <c r="I26" s="143">
        <v>-1.1575</v>
      </c>
      <c r="J26" s="144">
        <v>3.4729999999999999</v>
      </c>
      <c r="L26" s="381">
        <v>1.2278</v>
      </c>
      <c r="M26" s="379">
        <v>0</v>
      </c>
      <c r="N26" s="379">
        <v>0</v>
      </c>
      <c r="O26" s="379">
        <v>-1.1432</v>
      </c>
      <c r="P26" s="379">
        <v>4.5458999999999996</v>
      </c>
      <c r="Q26" s="379">
        <v>0</v>
      </c>
      <c r="R26" s="379">
        <v>4.6303999999999998</v>
      </c>
      <c r="S26" s="379">
        <v>-1.1575</v>
      </c>
      <c r="T26" s="1184">
        <v>3.4729999999999999</v>
      </c>
    </row>
    <row r="27" spans="1:20" s="213" customFormat="1" ht="12" customHeight="1" x14ac:dyDescent="0.15">
      <c r="A27" s="250" t="s">
        <v>164</v>
      </c>
      <c r="B27" s="394">
        <v>3740.8204999999998</v>
      </c>
      <c r="C27" s="395">
        <v>1260.4128000000001</v>
      </c>
      <c r="D27" s="395">
        <v>2025.5773999999999</v>
      </c>
      <c r="E27" s="395">
        <v>920.25710000000004</v>
      </c>
      <c r="F27" s="395">
        <v>109.1204</v>
      </c>
      <c r="G27" s="395">
        <v>-202.85400000000001</v>
      </c>
      <c r="H27" s="396">
        <v>7853.3342000000002</v>
      </c>
      <c r="I27" s="395">
        <v>-188.42160000000001</v>
      </c>
      <c r="J27" s="396">
        <v>7664.9126999999999</v>
      </c>
      <c r="L27" s="381">
        <v>3740.8204999999998</v>
      </c>
      <c r="M27" s="379">
        <v>1260.4128000000001</v>
      </c>
      <c r="N27" s="379">
        <v>2025.5773999999999</v>
      </c>
      <c r="O27" s="379">
        <v>920.25710000000004</v>
      </c>
      <c r="P27" s="379">
        <v>109.1204</v>
      </c>
      <c r="Q27" s="379">
        <v>-202.85400000000001</v>
      </c>
      <c r="R27" s="379">
        <v>7853.3342000000002</v>
      </c>
      <c r="S27" s="379">
        <v>-188.42160000000001</v>
      </c>
      <c r="T27" s="1184">
        <v>7664.9126999999999</v>
      </c>
    </row>
    <row r="28" spans="1:20" x14ac:dyDescent="0.15">
      <c r="A28" s="397" t="s">
        <v>127</v>
      </c>
      <c r="B28" s="398">
        <v>6.5145999999999997</v>
      </c>
      <c r="C28" s="399">
        <v>0.371</v>
      </c>
      <c r="D28" s="399">
        <v>0</v>
      </c>
      <c r="E28" s="399">
        <v>93.363600000000005</v>
      </c>
      <c r="F28" s="399">
        <v>102.6048</v>
      </c>
      <c r="G28" s="399"/>
      <c r="H28" s="400"/>
      <c r="I28" s="399"/>
      <c r="J28" s="400"/>
      <c r="L28" s="401">
        <v>6.5145999999999997</v>
      </c>
      <c r="M28" s="402">
        <v>0.371</v>
      </c>
      <c r="N28" s="402">
        <v>0</v>
      </c>
      <c r="O28" s="402">
        <v>93.363600000000005</v>
      </c>
      <c r="P28" s="402">
        <v>102.6048</v>
      </c>
      <c r="Q28" s="402" t="s">
        <v>322</v>
      </c>
      <c r="R28" s="402"/>
      <c r="S28" s="402"/>
      <c r="T28" s="403"/>
    </row>
    <row r="29" spans="1:20" x14ac:dyDescent="0.15">
      <c r="A29" s="360"/>
    </row>
    <row r="30" spans="1:20" ht="52.5" x14ac:dyDescent="0.15">
      <c r="A30" s="404" t="s">
        <v>5</v>
      </c>
      <c r="B30" s="405" t="s">
        <v>159</v>
      </c>
      <c r="C30" s="405" t="s">
        <v>165</v>
      </c>
      <c r="D30" s="405" t="s">
        <v>166</v>
      </c>
      <c r="E30" s="405" t="s">
        <v>266</v>
      </c>
      <c r="F30" s="405" t="s">
        <v>195</v>
      </c>
      <c r="G30" s="405" t="s">
        <v>205</v>
      </c>
      <c r="H30" s="405" t="s">
        <v>389</v>
      </c>
      <c r="I30" s="405" t="s">
        <v>571</v>
      </c>
      <c r="J30" s="357" t="s">
        <v>390</v>
      </c>
      <c r="L30" s="358" t="s">
        <v>1070</v>
      </c>
      <c r="M30" s="359"/>
      <c r="N30" s="359"/>
      <c r="O30" s="358"/>
    </row>
    <row r="31" spans="1:20" ht="12" customHeight="1" x14ac:dyDescent="0.15">
      <c r="A31" s="361" t="s">
        <v>1041</v>
      </c>
      <c r="B31" s="362"/>
      <c r="C31" s="134"/>
      <c r="D31" s="134"/>
      <c r="E31" s="134"/>
      <c r="F31" s="134"/>
      <c r="G31" s="134"/>
      <c r="H31" s="363"/>
      <c r="I31" s="134"/>
      <c r="J31" s="363"/>
      <c r="L31" s="406"/>
      <c r="M31" s="406"/>
      <c r="N31" s="407"/>
      <c r="O31" s="183"/>
      <c r="P31" s="183"/>
      <c r="Q31" s="204"/>
      <c r="R31" s="183"/>
      <c r="S31" s="183"/>
    </row>
    <row r="32" spans="1:20" ht="12" customHeight="1" x14ac:dyDescent="0.15">
      <c r="A32" s="236"/>
      <c r="B32" s="370"/>
      <c r="C32" s="237"/>
      <c r="D32" s="237"/>
      <c r="E32" s="237"/>
      <c r="F32" s="237"/>
      <c r="G32" s="237"/>
      <c r="H32" s="238"/>
      <c r="I32" s="237"/>
      <c r="J32" s="238"/>
      <c r="L32" s="183"/>
      <c r="M32" s="213"/>
      <c r="N32" s="183"/>
      <c r="O32" s="183"/>
      <c r="P32" s="183"/>
      <c r="Q32" s="183"/>
      <c r="R32" s="183"/>
      <c r="S32" s="183"/>
    </row>
    <row r="33" spans="1:23" s="375" customFormat="1" ht="12" customHeight="1" x14ac:dyDescent="0.15">
      <c r="A33" s="149" t="s">
        <v>4</v>
      </c>
      <c r="B33" s="372"/>
      <c r="C33" s="373"/>
      <c r="D33" s="373"/>
      <c r="E33" s="373"/>
      <c r="F33" s="373"/>
      <c r="G33" s="373"/>
      <c r="H33" s="374"/>
      <c r="I33" s="373"/>
      <c r="J33" s="374"/>
      <c r="L33" s="408"/>
      <c r="M33" s="377"/>
      <c r="N33" s="377"/>
      <c r="O33" s="377"/>
      <c r="P33" s="377"/>
      <c r="Q33" s="377"/>
      <c r="R33" s="377"/>
      <c r="S33" s="377"/>
      <c r="T33" s="195"/>
      <c r="U33" s="195"/>
      <c r="V33" s="195"/>
      <c r="W33" s="195"/>
    </row>
    <row r="34" spans="1:23" s="375" customFormat="1" ht="12" customHeight="1" x14ac:dyDescent="0.15">
      <c r="A34" s="149" t="s">
        <v>128</v>
      </c>
      <c r="B34" s="378">
        <v>366.51220000000001</v>
      </c>
      <c r="C34" s="379">
        <v>171.81800000000001</v>
      </c>
      <c r="D34" s="379">
        <v>28.5167</v>
      </c>
      <c r="E34" s="379">
        <v>33.312199999999997</v>
      </c>
      <c r="F34" s="379">
        <v>-39.157699999999998</v>
      </c>
      <c r="G34" s="379">
        <v>0.50490000000000002</v>
      </c>
      <c r="H34" s="380">
        <v>561.50630000000001</v>
      </c>
      <c r="I34" s="379">
        <v>-4.2263000000000002</v>
      </c>
      <c r="J34" s="380">
        <v>557.28</v>
      </c>
      <c r="L34" s="1594">
        <v>366.51220000000001</v>
      </c>
      <c r="M34" s="1595">
        <v>171.81800000000001</v>
      </c>
      <c r="N34" s="1595">
        <v>28.5167</v>
      </c>
      <c r="O34" s="1595">
        <v>33.312199999999997</v>
      </c>
      <c r="P34" s="1596">
        <v>-39.157699999999998</v>
      </c>
      <c r="Q34" s="1596">
        <v>0.50490000000000002</v>
      </c>
      <c r="R34" s="1597">
        <v>561.50630000000001</v>
      </c>
      <c r="S34" s="1596">
        <v>-4.2263000000000002</v>
      </c>
      <c r="T34" s="1597">
        <v>557.28</v>
      </c>
      <c r="U34" s="195"/>
      <c r="V34" s="195"/>
      <c r="W34" s="195"/>
    </row>
    <row r="35" spans="1:23" s="383" customFormat="1" ht="12" customHeight="1" x14ac:dyDescent="0.15">
      <c r="A35" s="153" t="s">
        <v>244</v>
      </c>
      <c r="B35" s="264">
        <v>-171.6506</v>
      </c>
      <c r="C35" s="143">
        <v>61.117400000000004</v>
      </c>
      <c r="D35" s="143">
        <v>1.1775</v>
      </c>
      <c r="E35" s="143">
        <v>-13.8245</v>
      </c>
      <c r="F35" s="143">
        <v>-9.1270000000000007</v>
      </c>
      <c r="G35" s="143">
        <v>0</v>
      </c>
      <c r="H35" s="144">
        <v>-132.30719999999999</v>
      </c>
      <c r="I35" s="143">
        <v>3.7204999999999999</v>
      </c>
      <c r="J35" s="144">
        <v>-128.58670000000001</v>
      </c>
      <c r="L35" s="1598">
        <v>-171.6506</v>
      </c>
      <c r="M35" s="725">
        <v>61.117400000000004</v>
      </c>
      <c r="N35" s="725">
        <v>1.1775</v>
      </c>
      <c r="O35" s="725">
        <v>-13.8245</v>
      </c>
      <c r="P35" s="143">
        <v>-9.1270000000000007</v>
      </c>
      <c r="Q35" s="143">
        <v>0</v>
      </c>
      <c r="R35" s="671">
        <v>-132.30719999999999</v>
      </c>
      <c r="S35" s="143">
        <v>3.7204999999999999</v>
      </c>
      <c r="T35" s="671">
        <v>-128.58670000000001</v>
      </c>
      <c r="U35" s="195"/>
      <c r="V35" s="195"/>
      <c r="W35" s="195"/>
    </row>
    <row r="36" spans="1:23" ht="12" customHeight="1" x14ac:dyDescent="0.15">
      <c r="A36" s="384" t="s">
        <v>289</v>
      </c>
      <c r="B36" s="264">
        <v>10.7818</v>
      </c>
      <c r="C36" s="143">
        <v>247.8415</v>
      </c>
      <c r="D36" s="143">
        <v>41.569699999999997</v>
      </c>
      <c r="E36" s="143">
        <v>3.9077999999999999</v>
      </c>
      <c r="F36" s="143">
        <v>0</v>
      </c>
      <c r="G36" s="143">
        <v>0</v>
      </c>
      <c r="H36" s="144">
        <v>304.10079999999999</v>
      </c>
      <c r="I36" s="143">
        <v>-0.69650000000000001</v>
      </c>
      <c r="J36" s="144">
        <v>303.40429999999998</v>
      </c>
      <c r="L36" s="1598">
        <v>10.7818</v>
      </c>
      <c r="M36" s="725">
        <v>247.8415</v>
      </c>
      <c r="N36" s="725">
        <v>41.569699999999997</v>
      </c>
      <c r="O36" s="725">
        <v>3.9077999999999999</v>
      </c>
      <c r="P36" s="143">
        <v>0</v>
      </c>
      <c r="Q36" s="143">
        <v>0</v>
      </c>
      <c r="R36" s="671">
        <v>304.10079999999999</v>
      </c>
      <c r="S36" s="143">
        <v>-0.69650000000000001</v>
      </c>
      <c r="T36" s="671">
        <v>303.40429999999998</v>
      </c>
    </row>
    <row r="37" spans="1:23" ht="12" customHeight="1" x14ac:dyDescent="0.15">
      <c r="A37" s="384" t="s">
        <v>180</v>
      </c>
      <c r="B37" s="264">
        <v>-21.093699999999998</v>
      </c>
      <c r="C37" s="143">
        <v>-5.4801000000000002</v>
      </c>
      <c r="D37" s="143">
        <v>-2.5000000000000001E-3</v>
      </c>
      <c r="E37" s="143">
        <v>-4.1604999999999999</v>
      </c>
      <c r="F37" s="143">
        <v>0</v>
      </c>
      <c r="G37" s="143">
        <v>-2.8E-3</v>
      </c>
      <c r="H37" s="144">
        <v>-30.739599999999999</v>
      </c>
      <c r="I37" s="143">
        <v>-23.202000000000002</v>
      </c>
      <c r="J37" s="144">
        <v>-53.941600000000001</v>
      </c>
      <c r="L37" s="1598">
        <v>-21.093699999999998</v>
      </c>
      <c r="M37" s="725">
        <v>-5.4801000000000002</v>
      </c>
      <c r="N37" s="725">
        <v>-2.5000000000000001E-3</v>
      </c>
      <c r="O37" s="725">
        <v>-4.1604999999999999</v>
      </c>
      <c r="P37" s="143">
        <v>0</v>
      </c>
      <c r="Q37" s="143">
        <v>-2.8E-3</v>
      </c>
      <c r="R37" s="671">
        <v>-30.739599999999999</v>
      </c>
      <c r="S37" s="143">
        <v>-23.202000000000002</v>
      </c>
      <c r="T37" s="671">
        <v>-53.941600000000001</v>
      </c>
    </row>
    <row r="38" spans="1:23" ht="12" customHeight="1" x14ac:dyDescent="0.15">
      <c r="A38" s="384" t="s">
        <v>35</v>
      </c>
      <c r="B38" s="264">
        <v>2.3252999999999999</v>
      </c>
      <c r="C38" s="143">
        <v>0.502</v>
      </c>
      <c r="D38" s="143">
        <v>0</v>
      </c>
      <c r="E38" s="143">
        <v>0</v>
      </c>
      <c r="F38" s="143">
        <v>0</v>
      </c>
      <c r="G38" s="143">
        <v>2.8E-3</v>
      </c>
      <c r="H38" s="144">
        <v>2.8300999999999998</v>
      </c>
      <c r="I38" s="143">
        <v>0</v>
      </c>
      <c r="J38" s="144">
        <v>2.8300999999999998</v>
      </c>
      <c r="L38" s="1598">
        <v>2.3252999999999999</v>
      </c>
      <c r="M38" s="725">
        <v>0.502</v>
      </c>
      <c r="N38" s="725">
        <v>0</v>
      </c>
      <c r="O38" s="725">
        <v>0</v>
      </c>
      <c r="P38" s="143">
        <v>0</v>
      </c>
      <c r="Q38" s="143">
        <v>2.8E-3</v>
      </c>
      <c r="R38" s="671">
        <v>2.8300999999999998</v>
      </c>
      <c r="S38" s="143">
        <v>0</v>
      </c>
      <c r="T38" s="671">
        <v>2.8300999999999998</v>
      </c>
    </row>
    <row r="39" spans="1:23" ht="12" customHeight="1" x14ac:dyDescent="0.15">
      <c r="A39" s="384" t="s">
        <v>290</v>
      </c>
      <c r="B39" s="264">
        <v>-16.9269</v>
      </c>
      <c r="C39" s="143">
        <v>-98.963999999999999</v>
      </c>
      <c r="D39" s="143">
        <v>-37.5747</v>
      </c>
      <c r="E39" s="143">
        <v>-37.0047</v>
      </c>
      <c r="F39" s="143">
        <v>-0.52100000000000002</v>
      </c>
      <c r="G39" s="143">
        <v>0</v>
      </c>
      <c r="H39" s="144">
        <v>-190.9913</v>
      </c>
      <c r="I39" s="143">
        <v>23.155200000000001</v>
      </c>
      <c r="J39" s="144">
        <v>-167.83600000000001</v>
      </c>
      <c r="L39" s="1598">
        <v>-16.9269</v>
      </c>
      <c r="M39" s="725">
        <v>-98.963999999999999</v>
      </c>
      <c r="N39" s="725">
        <v>-37.5747</v>
      </c>
      <c r="O39" s="725">
        <v>-37.0047</v>
      </c>
      <c r="P39" s="143">
        <v>-0.52100000000000002</v>
      </c>
      <c r="Q39" s="143">
        <v>0</v>
      </c>
      <c r="R39" s="671">
        <v>-190.9913</v>
      </c>
      <c r="S39" s="143">
        <v>23.155200000000001</v>
      </c>
      <c r="T39" s="671">
        <v>-167.83600000000001</v>
      </c>
    </row>
    <row r="40" spans="1:23" ht="12" customHeight="1" x14ac:dyDescent="0.15">
      <c r="A40" s="165" t="s">
        <v>245</v>
      </c>
      <c r="B40" s="265">
        <v>-3.0552999999999999</v>
      </c>
      <c r="C40" s="147">
        <v>0</v>
      </c>
      <c r="D40" s="147">
        <v>0</v>
      </c>
      <c r="E40" s="147">
        <v>0</v>
      </c>
      <c r="F40" s="147">
        <v>0</v>
      </c>
      <c r="G40" s="147">
        <v>0</v>
      </c>
      <c r="H40" s="148">
        <v>-3.0552999999999999</v>
      </c>
      <c r="I40" s="147">
        <v>0</v>
      </c>
      <c r="J40" s="148">
        <v>-3.0552999999999999</v>
      </c>
      <c r="L40" s="1599">
        <v>-3.0552999999999999</v>
      </c>
      <c r="M40" s="668">
        <v>0</v>
      </c>
      <c r="N40" s="668">
        <v>0</v>
      </c>
      <c r="O40" s="668">
        <v>0</v>
      </c>
      <c r="P40" s="147">
        <v>0</v>
      </c>
      <c r="Q40" s="147">
        <v>0</v>
      </c>
      <c r="R40" s="148">
        <v>-3.0552999999999999</v>
      </c>
      <c r="S40" s="147">
        <v>0</v>
      </c>
      <c r="T40" s="148">
        <v>-3.0552999999999999</v>
      </c>
    </row>
    <row r="41" spans="1:23" s="382" customFormat="1" ht="12" customHeight="1" x14ac:dyDescent="0.15">
      <c r="A41" s="149" t="s">
        <v>1036</v>
      </c>
      <c r="B41" s="378">
        <v>166.89279999999999</v>
      </c>
      <c r="C41" s="379">
        <v>376.8349</v>
      </c>
      <c r="D41" s="379">
        <v>33.686799999999998</v>
      </c>
      <c r="E41" s="379">
        <v>-17.7697</v>
      </c>
      <c r="F41" s="379">
        <v>-48.805799999999998</v>
      </c>
      <c r="G41" s="379">
        <v>0.50490000000000002</v>
      </c>
      <c r="H41" s="380">
        <v>511.34390000000002</v>
      </c>
      <c r="I41" s="379">
        <v>-1.2491000000000001</v>
      </c>
      <c r="J41" s="380">
        <v>510.09469999999999</v>
      </c>
      <c r="L41" s="1600">
        <v>166.89279999999999</v>
      </c>
      <c r="M41" s="1601">
        <v>376.8349</v>
      </c>
      <c r="N41" s="1601">
        <v>33.686799999999998</v>
      </c>
      <c r="O41" s="1601">
        <v>-17.7697</v>
      </c>
      <c r="P41" s="379">
        <v>-48.805799999999998</v>
      </c>
      <c r="Q41" s="379">
        <v>0.50490000000000002</v>
      </c>
      <c r="R41" s="1602">
        <v>511.34390000000002</v>
      </c>
      <c r="S41" s="379">
        <v>-1.2491000000000001</v>
      </c>
      <c r="T41" s="1602">
        <v>510.09469999999999</v>
      </c>
    </row>
    <row r="42" spans="1:23" ht="12" customHeight="1" x14ac:dyDescent="0.15">
      <c r="A42" s="155" t="s">
        <v>235</v>
      </c>
      <c r="B42" s="265">
        <v>-16.615600000000001</v>
      </c>
      <c r="C42" s="147">
        <v>-104.6776</v>
      </c>
      <c r="D42" s="147">
        <v>1.1392</v>
      </c>
      <c r="E42" s="147">
        <v>-5.5526</v>
      </c>
      <c r="F42" s="147">
        <v>13.3957</v>
      </c>
      <c r="G42" s="147">
        <v>0</v>
      </c>
      <c r="H42" s="148">
        <v>-112.3109</v>
      </c>
      <c r="I42" s="147">
        <v>1.2491000000000001</v>
      </c>
      <c r="J42" s="148">
        <v>-111.0617</v>
      </c>
      <c r="L42" s="1599">
        <v>-16.615600000000001</v>
      </c>
      <c r="M42" s="668">
        <v>-104.6776</v>
      </c>
      <c r="N42" s="668">
        <v>1.1392</v>
      </c>
      <c r="O42" s="668">
        <v>-5.5526</v>
      </c>
      <c r="P42" s="147">
        <v>13.3957</v>
      </c>
      <c r="Q42" s="147">
        <v>0</v>
      </c>
      <c r="R42" s="148">
        <v>-112.3109</v>
      </c>
      <c r="S42" s="147">
        <v>1.2491000000000001</v>
      </c>
      <c r="T42" s="148">
        <v>-111.0617</v>
      </c>
    </row>
    <row r="43" spans="1:23" s="382" customFormat="1" ht="12" customHeight="1" x14ac:dyDescent="0.15">
      <c r="A43" s="250" t="s">
        <v>1032</v>
      </c>
      <c r="B43" s="385">
        <v>150.27719999999999</v>
      </c>
      <c r="C43" s="245">
        <v>272.15730000000002</v>
      </c>
      <c r="D43" s="245">
        <v>34.826000000000001</v>
      </c>
      <c r="E43" s="245">
        <v>-23.322299999999998</v>
      </c>
      <c r="F43" s="245">
        <v>-35.4101</v>
      </c>
      <c r="G43" s="245">
        <v>0.50490000000000002</v>
      </c>
      <c r="H43" s="246">
        <v>399.03300000000002</v>
      </c>
      <c r="I43" s="245">
        <v>0</v>
      </c>
      <c r="J43" s="246">
        <v>399.03300000000002</v>
      </c>
      <c r="L43" s="1603">
        <v>150.27719999999999</v>
      </c>
      <c r="M43" s="1604">
        <v>272.15730000000002</v>
      </c>
      <c r="N43" s="1604">
        <v>34.826000000000001</v>
      </c>
      <c r="O43" s="1604">
        <v>-23.322299999999998</v>
      </c>
      <c r="P43" s="245">
        <v>-35.4101</v>
      </c>
      <c r="Q43" s="245">
        <v>0.50490000000000002</v>
      </c>
      <c r="R43" s="246">
        <v>399.03300000000002</v>
      </c>
      <c r="S43" s="245">
        <v>0</v>
      </c>
      <c r="T43" s="246">
        <v>399.03300000000002</v>
      </c>
    </row>
    <row r="44" spans="1:23" s="383" customFormat="1" ht="12" customHeight="1" x14ac:dyDescent="0.15">
      <c r="A44" s="386" t="s">
        <v>126</v>
      </c>
      <c r="B44" s="387">
        <v>-45.690600000000003</v>
      </c>
      <c r="C44" s="388">
        <v>-14.726000000000001</v>
      </c>
      <c r="D44" s="388">
        <v>-15.786799999999999</v>
      </c>
      <c r="E44" s="388">
        <v>72.707499999999996</v>
      </c>
      <c r="F44" s="388">
        <v>3.4958999999999998</v>
      </c>
      <c r="G44" s="388"/>
      <c r="H44" s="389"/>
      <c r="I44" s="388"/>
      <c r="J44" s="389"/>
      <c r="L44" s="387">
        <v>-45.690600000000003</v>
      </c>
      <c r="M44" s="388">
        <v>-14.726000000000001</v>
      </c>
      <c r="N44" s="388">
        <v>-15.786799999999999</v>
      </c>
      <c r="O44" s="388">
        <v>72.707499999999996</v>
      </c>
      <c r="P44" s="388">
        <v>3.4958999999999998</v>
      </c>
      <c r="Q44" s="388">
        <v>0</v>
      </c>
      <c r="R44" s="1605">
        <v>0</v>
      </c>
      <c r="S44" s="388" t="s">
        <v>469</v>
      </c>
      <c r="T44" s="1605">
        <v>0</v>
      </c>
    </row>
    <row r="45" spans="1:23" s="383" customFormat="1" ht="12" customHeight="1" x14ac:dyDescent="0.15">
      <c r="A45" s="390"/>
      <c r="B45" s="378"/>
      <c r="C45" s="379"/>
      <c r="D45" s="379"/>
      <c r="E45" s="379"/>
      <c r="F45" s="379"/>
      <c r="G45" s="379"/>
      <c r="H45" s="380"/>
      <c r="I45" s="379"/>
      <c r="J45" s="380"/>
      <c r="L45" s="378"/>
      <c r="M45" s="379"/>
      <c r="N45" s="379"/>
      <c r="O45" s="379"/>
      <c r="P45" s="379"/>
      <c r="Q45" s="379"/>
      <c r="R45" s="1602"/>
      <c r="S45" s="379"/>
      <c r="T45" s="1602"/>
    </row>
    <row r="46" spans="1:23" ht="12" customHeight="1" x14ac:dyDescent="0.15">
      <c r="A46" s="157" t="s">
        <v>162</v>
      </c>
      <c r="B46" s="391"/>
      <c r="C46" s="392"/>
      <c r="D46" s="392"/>
      <c r="E46" s="392"/>
      <c r="F46" s="392"/>
      <c r="G46" s="392"/>
      <c r="H46" s="211"/>
      <c r="I46" s="392"/>
      <c r="J46" s="211"/>
      <c r="L46" s="391"/>
      <c r="M46" s="392"/>
      <c r="N46" s="392"/>
      <c r="O46" s="392"/>
      <c r="P46" s="392"/>
      <c r="Q46" s="392"/>
      <c r="R46" s="1606"/>
      <c r="S46" s="392"/>
      <c r="T46" s="1606"/>
    </row>
    <row r="47" spans="1:23" ht="12" customHeight="1" x14ac:dyDescent="0.15">
      <c r="A47" s="153" t="s">
        <v>218</v>
      </c>
      <c r="B47" s="264">
        <v>1854.6563000000001</v>
      </c>
      <c r="C47" s="143">
        <v>739.33669999999995</v>
      </c>
      <c r="D47" s="143">
        <v>1225.5554999999999</v>
      </c>
      <c r="E47" s="143">
        <v>713.05709999999999</v>
      </c>
      <c r="F47" s="143">
        <v>-1.456</v>
      </c>
      <c r="G47" s="143">
        <v>-16.6753</v>
      </c>
      <c r="H47" s="144">
        <v>4514.4742999999999</v>
      </c>
      <c r="I47" s="143">
        <v>-88.773700000000005</v>
      </c>
      <c r="J47" s="144">
        <v>4425.7007000000003</v>
      </c>
      <c r="L47" s="1598">
        <v>1854.6563000000001</v>
      </c>
      <c r="M47" s="725">
        <v>739.33669999999995</v>
      </c>
      <c r="N47" s="725">
        <v>1225.5554999999999</v>
      </c>
      <c r="O47" s="725">
        <v>713.05709999999999</v>
      </c>
      <c r="P47" s="725">
        <v>-1.456</v>
      </c>
      <c r="Q47" s="725">
        <v>-16.6753</v>
      </c>
      <c r="R47" s="671">
        <v>4514.4742999999999</v>
      </c>
      <c r="S47" s="143">
        <v>-88.773700000000005</v>
      </c>
      <c r="T47" s="671">
        <v>4425.7007000000003</v>
      </c>
    </row>
    <row r="48" spans="1:23" ht="12" customHeight="1" x14ac:dyDescent="0.15">
      <c r="A48" s="153" t="s">
        <v>193</v>
      </c>
      <c r="B48" s="264">
        <v>517.76779999999997</v>
      </c>
      <c r="C48" s="143">
        <v>29.904399999999999</v>
      </c>
      <c r="D48" s="143">
        <v>12.9672</v>
      </c>
      <c r="E48" s="143">
        <v>35.796300000000002</v>
      </c>
      <c r="F48" s="143">
        <v>1.7911999999999999</v>
      </c>
      <c r="G48" s="143">
        <v>-1.7911999999999999</v>
      </c>
      <c r="H48" s="144">
        <v>596.4357</v>
      </c>
      <c r="I48" s="143">
        <v>-1.0051000000000001</v>
      </c>
      <c r="J48" s="144">
        <v>595.4307</v>
      </c>
      <c r="L48" s="1598">
        <v>517.76779999999997</v>
      </c>
      <c r="M48" s="725">
        <v>29.904399999999999</v>
      </c>
      <c r="N48" s="725">
        <v>12.9672</v>
      </c>
      <c r="O48" s="725">
        <v>35.796300000000002</v>
      </c>
      <c r="P48" s="725">
        <v>1.7911999999999999</v>
      </c>
      <c r="Q48" s="725">
        <v>-1.7911999999999999</v>
      </c>
      <c r="R48" s="671">
        <v>596.4357</v>
      </c>
      <c r="S48" s="143">
        <v>-1.0051000000000001</v>
      </c>
      <c r="T48" s="671">
        <v>595.4307</v>
      </c>
    </row>
    <row r="49" spans="1:29" ht="12" customHeight="1" x14ac:dyDescent="0.15">
      <c r="A49" s="155" t="s">
        <v>194</v>
      </c>
      <c r="B49" s="265">
        <v>0</v>
      </c>
      <c r="C49" s="147">
        <v>103.705</v>
      </c>
      <c r="D49" s="147">
        <v>0</v>
      </c>
      <c r="E49" s="147">
        <v>57.199399999999997</v>
      </c>
      <c r="F49" s="147">
        <v>0</v>
      </c>
      <c r="G49" s="147">
        <v>0</v>
      </c>
      <c r="H49" s="148">
        <v>160.90440000000001</v>
      </c>
      <c r="I49" s="147">
        <v>-18.721599999999999</v>
      </c>
      <c r="J49" s="148">
        <v>142.18279999999999</v>
      </c>
      <c r="L49" s="1599">
        <v>0</v>
      </c>
      <c r="M49" s="668">
        <v>103.705</v>
      </c>
      <c r="N49" s="668">
        <v>0</v>
      </c>
      <c r="O49" s="668">
        <v>57.199399999999997</v>
      </c>
      <c r="P49" s="668">
        <v>0</v>
      </c>
      <c r="Q49" s="668">
        <v>0</v>
      </c>
      <c r="R49" s="148">
        <v>160.90440000000001</v>
      </c>
      <c r="S49" s="147">
        <v>-18.721599999999999</v>
      </c>
      <c r="T49" s="148">
        <v>142.18279999999999</v>
      </c>
    </row>
    <row r="50" spans="1:29" s="382" customFormat="1" ht="12" customHeight="1" x14ac:dyDescent="0.15">
      <c r="A50" s="157" t="s">
        <v>163</v>
      </c>
      <c r="B50" s="378">
        <v>2372.4241000000002</v>
      </c>
      <c r="C50" s="379">
        <v>872.9461</v>
      </c>
      <c r="D50" s="379">
        <v>1238.5228</v>
      </c>
      <c r="E50" s="379">
        <v>806.05269999999996</v>
      </c>
      <c r="F50" s="379">
        <v>0.3352</v>
      </c>
      <c r="G50" s="379">
        <v>-18.4665</v>
      </c>
      <c r="H50" s="380">
        <v>5271.8145000000004</v>
      </c>
      <c r="I50" s="379">
        <v>-108.5003</v>
      </c>
      <c r="J50" s="380">
        <v>5163.3140999999996</v>
      </c>
      <c r="L50" s="1600">
        <v>2372.4241000000002</v>
      </c>
      <c r="M50" s="1601">
        <v>872.9461</v>
      </c>
      <c r="N50" s="1601">
        <v>1238.5228</v>
      </c>
      <c r="O50" s="1601">
        <v>806.05269999999996</v>
      </c>
      <c r="P50" s="1601">
        <v>0.3352</v>
      </c>
      <c r="Q50" s="1601">
        <v>-18.4665</v>
      </c>
      <c r="R50" s="1602">
        <v>5271.8145000000004</v>
      </c>
      <c r="S50" s="379">
        <v>-108.5003</v>
      </c>
      <c r="T50" s="1602">
        <v>5163.3140999999996</v>
      </c>
    </row>
    <row r="51" spans="1:29" ht="12" customHeight="1" x14ac:dyDescent="0.15">
      <c r="A51" s="153" t="s">
        <v>175</v>
      </c>
      <c r="B51" s="264">
        <v>887.80539999999996</v>
      </c>
      <c r="C51" s="143">
        <v>611.3365</v>
      </c>
      <c r="D51" s="143">
        <v>513.95569999999998</v>
      </c>
      <c r="E51" s="143">
        <v>59.666200000000003</v>
      </c>
      <c r="F51" s="143">
        <v>88.541899999999998</v>
      </c>
      <c r="G51" s="143">
        <v>-88.305499999999995</v>
      </c>
      <c r="H51" s="144">
        <v>2073.0001000000002</v>
      </c>
      <c r="I51" s="143">
        <v>-10.501799999999999</v>
      </c>
      <c r="J51" s="144">
        <v>2062.4983000000002</v>
      </c>
      <c r="L51" s="1598">
        <v>887.80539999999996</v>
      </c>
      <c r="M51" s="725">
        <v>611.3365</v>
      </c>
      <c r="N51" s="725">
        <v>513.95569999999998</v>
      </c>
      <c r="O51" s="725">
        <v>59.666200000000003</v>
      </c>
      <c r="P51" s="725">
        <v>88.541899999999998</v>
      </c>
      <c r="Q51" s="725">
        <v>-88.305499999999995</v>
      </c>
      <c r="R51" s="671">
        <v>2073.0001000000002</v>
      </c>
      <c r="S51" s="143">
        <v>-10.501799999999999</v>
      </c>
      <c r="T51" s="671">
        <v>2062.4983000000002</v>
      </c>
    </row>
    <row r="52" spans="1:29" ht="12" customHeight="1" x14ac:dyDescent="0.15">
      <c r="A52" s="153" t="s">
        <v>211</v>
      </c>
      <c r="B52" s="264">
        <v>390.42809999999997</v>
      </c>
      <c r="C52" s="143">
        <v>85.641400000000004</v>
      </c>
      <c r="D52" s="143">
        <v>11.376799999999999</v>
      </c>
      <c r="E52" s="143">
        <v>174.0052</v>
      </c>
      <c r="F52" s="143">
        <v>0</v>
      </c>
      <c r="G52" s="143">
        <v>-66.325599999999994</v>
      </c>
      <c r="H52" s="144">
        <v>595.12580000000003</v>
      </c>
      <c r="I52" s="143">
        <v>-29.9193</v>
      </c>
      <c r="J52" s="144">
        <v>565.20650000000001</v>
      </c>
      <c r="L52" s="1598">
        <v>390.42809999999997</v>
      </c>
      <c r="M52" s="725">
        <v>85.641400000000004</v>
      </c>
      <c r="N52" s="725">
        <v>11.376799999999999</v>
      </c>
      <c r="O52" s="725">
        <v>174.0052</v>
      </c>
      <c r="P52" s="725">
        <v>0</v>
      </c>
      <c r="Q52" s="725">
        <v>-66.325599999999994</v>
      </c>
      <c r="R52" s="671">
        <v>595.12580000000003</v>
      </c>
      <c r="S52" s="143">
        <v>-29.9193</v>
      </c>
      <c r="T52" s="671">
        <v>565.20650000000001</v>
      </c>
    </row>
    <row r="53" spans="1:29" ht="12" customHeight="1" x14ac:dyDescent="0.15">
      <c r="A53" s="155" t="s">
        <v>181</v>
      </c>
      <c r="B53" s="265">
        <v>1.1633</v>
      </c>
      <c r="C53" s="147">
        <v>0</v>
      </c>
      <c r="D53" s="147">
        <v>0</v>
      </c>
      <c r="E53" s="147">
        <v>1.1515</v>
      </c>
      <c r="F53" s="147">
        <v>0.94699999999999995</v>
      </c>
      <c r="G53" s="147">
        <v>0</v>
      </c>
      <c r="H53" s="148">
        <v>3.2618</v>
      </c>
      <c r="I53" s="147">
        <v>-1.3362000000000001</v>
      </c>
      <c r="J53" s="148">
        <v>1.9257</v>
      </c>
      <c r="L53" s="1599">
        <v>1.1633</v>
      </c>
      <c r="M53" s="668">
        <v>0</v>
      </c>
      <c r="N53" s="668">
        <v>0</v>
      </c>
      <c r="O53" s="668">
        <v>1.1515</v>
      </c>
      <c r="P53" s="668">
        <v>0.94699999999999995</v>
      </c>
      <c r="Q53" s="668">
        <v>0</v>
      </c>
      <c r="R53" s="148">
        <v>3.2618</v>
      </c>
      <c r="S53" s="147">
        <v>-1.3362000000000001</v>
      </c>
      <c r="T53" s="148">
        <v>1.9257</v>
      </c>
    </row>
    <row r="54" spans="1:29" s="213" customFormat="1" ht="12" customHeight="1" x14ac:dyDescent="0.15">
      <c r="A54" s="250" t="s">
        <v>164</v>
      </c>
      <c r="B54" s="394">
        <v>3651.8208</v>
      </c>
      <c r="C54" s="395">
        <v>1569.924</v>
      </c>
      <c r="D54" s="395">
        <v>1763.8552999999999</v>
      </c>
      <c r="E54" s="395">
        <v>1040.8756000000001</v>
      </c>
      <c r="F54" s="395">
        <v>89.824100000000001</v>
      </c>
      <c r="G54" s="395">
        <v>-173.0976</v>
      </c>
      <c r="H54" s="396">
        <v>7943.2022999999999</v>
      </c>
      <c r="I54" s="395">
        <v>-150.2576</v>
      </c>
      <c r="J54" s="396">
        <v>7792.9447</v>
      </c>
      <c r="L54" s="1607">
        <v>3651.8208</v>
      </c>
      <c r="M54" s="1608">
        <v>1569.924</v>
      </c>
      <c r="N54" s="1608">
        <v>1763.8552999999999</v>
      </c>
      <c r="O54" s="1608">
        <v>1040.8756000000001</v>
      </c>
      <c r="P54" s="1608">
        <v>89.824100000000001</v>
      </c>
      <c r="Q54" s="1608">
        <v>-173.0976</v>
      </c>
      <c r="R54" s="396">
        <v>7943.2022999999999</v>
      </c>
      <c r="S54" s="395">
        <v>-150.2576</v>
      </c>
      <c r="T54" s="396">
        <v>7792.9447</v>
      </c>
    </row>
    <row r="55" spans="1:29" ht="12" customHeight="1" x14ac:dyDescent="0.15">
      <c r="A55" s="397" t="s">
        <v>127</v>
      </c>
      <c r="B55" s="398">
        <v>5.617</v>
      </c>
      <c r="C55" s="399">
        <v>0.107</v>
      </c>
      <c r="D55" s="399">
        <v>8.9999999999999998E-4</v>
      </c>
      <c r="E55" s="399">
        <v>79.075999999999993</v>
      </c>
      <c r="F55" s="399">
        <v>88.296700000000001</v>
      </c>
      <c r="G55" s="399"/>
      <c r="H55" s="400"/>
      <c r="I55" s="399"/>
      <c r="J55" s="400"/>
      <c r="L55" s="1609">
        <v>5.617</v>
      </c>
      <c r="M55" s="1610">
        <v>0.107</v>
      </c>
      <c r="N55" s="1610">
        <v>8.9999999999999998E-4</v>
      </c>
      <c r="O55" s="1610">
        <v>79.075999999999993</v>
      </c>
      <c r="P55" s="1610">
        <v>88.296700000000001</v>
      </c>
      <c r="Q55" s="1610" t="s">
        <v>322</v>
      </c>
      <c r="R55" s="400"/>
      <c r="S55" s="399"/>
      <c r="T55" s="400"/>
    </row>
    <row r="56" spans="1:29" x14ac:dyDescent="0.15">
      <c r="W56" s="409" t="s">
        <v>322</v>
      </c>
    </row>
    <row r="57" spans="1:29" x14ac:dyDescent="0.15">
      <c r="W57" s="409" t="s">
        <v>322</v>
      </c>
    </row>
    <row r="58" spans="1:29" ht="52.5" x14ac:dyDescent="0.15">
      <c r="A58" s="404" t="s">
        <v>5</v>
      </c>
      <c r="B58" s="405" t="s">
        <v>159</v>
      </c>
      <c r="C58" s="405" t="s">
        <v>165</v>
      </c>
      <c r="D58" s="405" t="s">
        <v>166</v>
      </c>
      <c r="E58" s="405" t="s">
        <v>266</v>
      </c>
      <c r="F58" s="405" t="s">
        <v>195</v>
      </c>
      <c r="G58" s="405" t="s">
        <v>205</v>
      </c>
      <c r="H58" s="405" t="s">
        <v>389</v>
      </c>
      <c r="I58" s="405" t="s">
        <v>571</v>
      </c>
      <c r="J58" s="357" t="s">
        <v>390</v>
      </c>
      <c r="L58" s="358" t="s">
        <v>241</v>
      </c>
      <c r="M58" s="359"/>
      <c r="N58" s="359"/>
      <c r="O58" s="358"/>
    </row>
    <row r="59" spans="1:29" x14ac:dyDescent="0.15">
      <c r="A59" s="361" t="s">
        <v>1085</v>
      </c>
      <c r="B59" s="362"/>
      <c r="C59" s="134"/>
      <c r="D59" s="134"/>
      <c r="E59" s="134"/>
      <c r="F59" s="134"/>
      <c r="G59" s="134"/>
      <c r="H59" s="363"/>
      <c r="I59" s="134"/>
      <c r="J59" s="363"/>
      <c r="L59" s="364" t="s">
        <v>332</v>
      </c>
      <c r="M59" s="365"/>
      <c r="N59" s="366"/>
      <c r="O59" s="367"/>
      <c r="P59" s="367"/>
      <c r="Q59" s="368"/>
      <c r="R59" s="367"/>
      <c r="S59" s="367"/>
      <c r="T59" s="369"/>
    </row>
    <row r="60" spans="1:29" x14ac:dyDescent="0.15">
      <c r="A60" s="236"/>
      <c r="B60" s="370"/>
      <c r="C60" s="237"/>
      <c r="D60" s="237"/>
      <c r="E60" s="237"/>
      <c r="F60" s="237"/>
      <c r="G60" s="237"/>
      <c r="H60" s="238"/>
      <c r="I60" s="237"/>
      <c r="J60" s="238"/>
      <c r="L60" s="371"/>
      <c r="M60" s="213"/>
      <c r="N60" s="183"/>
      <c r="O60" s="183"/>
      <c r="P60" s="183"/>
      <c r="Q60" s="183"/>
      <c r="R60" s="183"/>
      <c r="S60" s="183"/>
      <c r="T60" s="1182"/>
    </row>
    <row r="61" spans="1:29" s="382" customFormat="1" x14ac:dyDescent="0.15">
      <c r="A61" s="149" t="s">
        <v>4</v>
      </c>
      <c r="B61" s="372"/>
      <c r="C61" s="373"/>
      <c r="D61" s="373"/>
      <c r="E61" s="373"/>
      <c r="F61" s="373"/>
      <c r="G61" s="373"/>
      <c r="H61" s="374"/>
      <c r="I61" s="373"/>
      <c r="J61" s="374"/>
      <c r="L61" s="376" t="s">
        <v>159</v>
      </c>
      <c r="M61" s="377" t="s">
        <v>173</v>
      </c>
      <c r="N61" s="377" t="s">
        <v>323</v>
      </c>
      <c r="O61" s="377" t="s">
        <v>325</v>
      </c>
      <c r="P61" s="377" t="s">
        <v>326</v>
      </c>
      <c r="Q61" s="377" t="s">
        <v>205</v>
      </c>
      <c r="R61" s="377" t="s">
        <v>172</v>
      </c>
      <c r="S61" s="377" t="s">
        <v>324</v>
      </c>
      <c r="T61" s="1183" t="s">
        <v>324</v>
      </c>
      <c r="U61" s="195"/>
      <c r="V61" s="195"/>
      <c r="W61" s="195"/>
    </row>
    <row r="62" spans="1:29" s="382" customFormat="1" x14ac:dyDescent="0.15">
      <c r="A62" s="149" t="s">
        <v>128</v>
      </c>
      <c r="B62" s="410">
        <v>1200.3688</v>
      </c>
      <c r="C62" s="411">
        <v>537.40250000000003</v>
      </c>
      <c r="D62" s="411">
        <v>125.4727</v>
      </c>
      <c r="E62" s="411">
        <v>236.47540000000001</v>
      </c>
      <c r="F62" s="379">
        <v>-162.52959999999999</v>
      </c>
      <c r="G62" s="379">
        <v>1.6053999999999999</v>
      </c>
      <c r="H62" s="380">
        <v>1938.7953</v>
      </c>
      <c r="I62" s="379">
        <v>34.486600000000003</v>
      </c>
      <c r="J62" s="380">
        <v>1973.2818</v>
      </c>
      <c r="L62" s="381">
        <v>1200.3688</v>
      </c>
      <c r="M62" s="379">
        <v>537.40250000000003</v>
      </c>
      <c r="N62" s="379">
        <v>125.4727</v>
      </c>
      <c r="O62" s="379">
        <v>236.47540000000001</v>
      </c>
      <c r="P62" s="379">
        <v>-162.52959999999999</v>
      </c>
      <c r="Q62" s="379">
        <v>1.6053999999999999</v>
      </c>
      <c r="R62" s="379">
        <v>1938.7953</v>
      </c>
      <c r="S62" s="379">
        <v>34.486600000000003</v>
      </c>
      <c r="T62" s="1184">
        <v>1973.2818</v>
      </c>
      <c r="U62" s="195"/>
      <c r="V62" s="195"/>
      <c r="W62" s="195"/>
      <c r="AC62" s="379"/>
    </row>
    <row r="63" spans="1:29" x14ac:dyDescent="0.15">
      <c r="A63" s="153" t="s">
        <v>244</v>
      </c>
      <c r="B63" s="412">
        <v>-588.78020000000004</v>
      </c>
      <c r="C63" s="413">
        <v>55.114100000000001</v>
      </c>
      <c r="D63" s="413">
        <v>-26.549099999999999</v>
      </c>
      <c r="E63" s="413">
        <v>8.2956000000000003</v>
      </c>
      <c r="F63" s="143">
        <v>-67.745400000000004</v>
      </c>
      <c r="G63" s="143">
        <v>0</v>
      </c>
      <c r="H63" s="144">
        <v>-619.66499999999996</v>
      </c>
      <c r="I63" s="143">
        <v>-59.297600000000003</v>
      </c>
      <c r="J63" s="144">
        <v>-678.96259999999995</v>
      </c>
      <c r="L63" s="381">
        <v>-588.78020000000004</v>
      </c>
      <c r="M63" s="379">
        <v>55.114100000000001</v>
      </c>
      <c r="N63" s="379">
        <v>-26.549099999999999</v>
      </c>
      <c r="O63" s="379">
        <v>8.2956000000000003</v>
      </c>
      <c r="P63" s="379">
        <v>-67.745400000000004</v>
      </c>
      <c r="Q63" s="379">
        <v>0</v>
      </c>
      <c r="R63" s="379">
        <v>-619.66499999999996</v>
      </c>
      <c r="S63" s="379">
        <v>-59.297600000000003</v>
      </c>
      <c r="T63" s="1184">
        <v>-678.96259999999995</v>
      </c>
      <c r="AC63" s="379"/>
    </row>
    <row r="64" spans="1:29" ht="12" customHeight="1" x14ac:dyDescent="0.15">
      <c r="A64" s="384" t="s">
        <v>289</v>
      </c>
      <c r="B64" s="264">
        <v>-74.417100000000005</v>
      </c>
      <c r="C64" s="413">
        <v>306.31509999999997</v>
      </c>
      <c r="D64" s="143">
        <v>94.567300000000003</v>
      </c>
      <c r="E64" s="413">
        <v>19.604900000000001</v>
      </c>
      <c r="F64" s="143">
        <v>0</v>
      </c>
      <c r="G64" s="143">
        <v>0</v>
      </c>
      <c r="H64" s="144">
        <v>346.07</v>
      </c>
      <c r="I64" s="143">
        <v>-7.8371000000000004</v>
      </c>
      <c r="J64" s="144">
        <v>338.23289999999997</v>
      </c>
      <c r="L64" s="381">
        <v>-74.417100000000005</v>
      </c>
      <c r="M64" s="379">
        <v>306.31509999999997</v>
      </c>
      <c r="N64" s="379">
        <v>94.567300000000003</v>
      </c>
      <c r="O64" s="379">
        <v>19.604900000000001</v>
      </c>
      <c r="P64" s="379">
        <v>0</v>
      </c>
      <c r="Q64" s="379">
        <v>0</v>
      </c>
      <c r="R64" s="379">
        <v>346.07</v>
      </c>
      <c r="S64" s="379">
        <v>-7.8371000000000004</v>
      </c>
      <c r="T64" s="1184">
        <v>338.23289999999997</v>
      </c>
      <c r="AC64" s="379"/>
    </row>
    <row r="65" spans="1:29" ht="12" customHeight="1" x14ac:dyDescent="0.15">
      <c r="A65" s="384" t="s">
        <v>180</v>
      </c>
      <c r="B65" s="264">
        <v>-43.001800000000003</v>
      </c>
      <c r="C65" s="143">
        <v>-25.268799999999999</v>
      </c>
      <c r="D65" s="143">
        <v>0</v>
      </c>
      <c r="E65" s="143">
        <v>-2.0825</v>
      </c>
      <c r="F65" s="143">
        <v>0</v>
      </c>
      <c r="G65" s="143">
        <v>0.2162</v>
      </c>
      <c r="H65" s="144">
        <v>-70.136899999999997</v>
      </c>
      <c r="I65" s="143">
        <v>-21.165199999999999</v>
      </c>
      <c r="J65" s="144">
        <v>-91.302000000000007</v>
      </c>
      <c r="L65" s="381">
        <v>-43.001800000000003</v>
      </c>
      <c r="M65" s="379">
        <v>-25.268799999999999</v>
      </c>
      <c r="N65" s="379">
        <v>0</v>
      </c>
      <c r="O65" s="379">
        <v>-2.0825</v>
      </c>
      <c r="P65" s="379">
        <v>0</v>
      </c>
      <c r="Q65" s="379">
        <v>0.2162</v>
      </c>
      <c r="R65" s="379">
        <v>-70.136899999999997</v>
      </c>
      <c r="S65" s="379">
        <v>-21.165199999999999</v>
      </c>
      <c r="T65" s="1184">
        <v>-91.302000000000007</v>
      </c>
      <c r="AC65" s="379"/>
    </row>
    <row r="66" spans="1:29" ht="12" customHeight="1" x14ac:dyDescent="0.15">
      <c r="A66" s="384" t="s">
        <v>35</v>
      </c>
      <c r="B66" s="264">
        <v>114.4423</v>
      </c>
      <c r="C66" s="143">
        <v>4.827</v>
      </c>
      <c r="D66" s="143">
        <v>0</v>
      </c>
      <c r="E66" s="143">
        <v>4.0000000000000001E-3</v>
      </c>
      <c r="F66" s="143">
        <v>0</v>
      </c>
      <c r="G66" s="143">
        <v>-0.2162</v>
      </c>
      <c r="H66" s="144">
        <v>119.05710000000001</v>
      </c>
      <c r="I66" s="143">
        <v>0</v>
      </c>
      <c r="J66" s="144">
        <v>119.05710000000001</v>
      </c>
      <c r="L66" s="381">
        <v>114.4423</v>
      </c>
      <c r="M66" s="379">
        <v>4.827</v>
      </c>
      <c r="N66" s="379">
        <v>0</v>
      </c>
      <c r="O66" s="379">
        <v>4.0000000000000001E-3</v>
      </c>
      <c r="P66" s="379">
        <v>0</v>
      </c>
      <c r="Q66" s="379">
        <v>-0.2162</v>
      </c>
      <c r="R66" s="379">
        <v>119.05710000000001</v>
      </c>
      <c r="S66" s="379">
        <v>0</v>
      </c>
      <c r="T66" s="1184">
        <v>119.05710000000001</v>
      </c>
    </row>
    <row r="67" spans="1:29" ht="12" customHeight="1" x14ac:dyDescent="0.15">
      <c r="A67" s="384" t="s">
        <v>290</v>
      </c>
      <c r="B67" s="264">
        <v>-938.03430000000003</v>
      </c>
      <c r="C67" s="413">
        <v>-21.607900000000001</v>
      </c>
      <c r="D67" s="143">
        <v>26.590399999999999</v>
      </c>
      <c r="E67" s="413">
        <v>-47.106900000000003</v>
      </c>
      <c r="F67" s="143">
        <v>0</v>
      </c>
      <c r="G67" s="413">
        <v>0</v>
      </c>
      <c r="H67" s="144">
        <v>-980.15869999999995</v>
      </c>
      <c r="I67" s="413">
        <v>21.242000000000001</v>
      </c>
      <c r="J67" s="144">
        <v>-958.91669999999999</v>
      </c>
      <c r="L67" s="381">
        <v>-938.03430000000003</v>
      </c>
      <c r="M67" s="379">
        <v>-21.607900000000001</v>
      </c>
      <c r="N67" s="379">
        <v>26.590399999999999</v>
      </c>
      <c r="O67" s="379">
        <v>-47.106900000000003</v>
      </c>
      <c r="P67" s="379">
        <v>0</v>
      </c>
      <c r="Q67" s="379">
        <v>0</v>
      </c>
      <c r="R67" s="379">
        <v>-980.15869999999995</v>
      </c>
      <c r="S67" s="379">
        <v>21.242000000000001</v>
      </c>
      <c r="T67" s="1184">
        <v>-958.91669999999999</v>
      </c>
      <c r="AC67" s="379"/>
    </row>
    <row r="68" spans="1:29" ht="12" customHeight="1" x14ac:dyDescent="0.15">
      <c r="A68" s="165" t="s">
        <v>245</v>
      </c>
      <c r="B68" s="265">
        <v>52.182000000000002</v>
      </c>
      <c r="C68" s="414">
        <v>0</v>
      </c>
      <c r="D68" s="147">
        <v>0</v>
      </c>
      <c r="E68" s="414">
        <v>0</v>
      </c>
      <c r="F68" s="147">
        <v>0</v>
      </c>
      <c r="G68" s="414">
        <v>0</v>
      </c>
      <c r="H68" s="148">
        <v>52.182000000000002</v>
      </c>
      <c r="I68" s="414">
        <v>0</v>
      </c>
      <c r="J68" s="148">
        <v>52.182000000000002</v>
      </c>
      <c r="L68" s="381">
        <v>52.182000000000002</v>
      </c>
      <c r="M68" s="379">
        <v>0</v>
      </c>
      <c r="N68" s="379">
        <v>0</v>
      </c>
      <c r="O68" s="379">
        <v>0</v>
      </c>
      <c r="P68" s="379">
        <v>0</v>
      </c>
      <c r="Q68" s="379">
        <v>0</v>
      </c>
      <c r="R68" s="379">
        <v>52.182000000000002</v>
      </c>
      <c r="S68" s="379">
        <v>0</v>
      </c>
      <c r="T68" s="1184">
        <v>52.182000000000002</v>
      </c>
      <c r="AC68" s="379"/>
    </row>
    <row r="69" spans="1:29" s="382" customFormat="1" ht="12" customHeight="1" x14ac:dyDescent="0.15">
      <c r="A69" s="149" t="s">
        <v>1036</v>
      </c>
      <c r="B69" s="378">
        <v>-277.24029999999999</v>
      </c>
      <c r="C69" s="379">
        <v>856.78200000000004</v>
      </c>
      <c r="D69" s="379">
        <v>220.0813</v>
      </c>
      <c r="E69" s="379">
        <v>215.19049999999999</v>
      </c>
      <c r="F69" s="379">
        <v>-230.27500000000001</v>
      </c>
      <c r="G69" s="379">
        <v>1.6053999999999999</v>
      </c>
      <c r="H69" s="380">
        <v>786.14390000000003</v>
      </c>
      <c r="I69" s="379">
        <v>-32.571300000000001</v>
      </c>
      <c r="J69" s="380">
        <v>753.57259999999997</v>
      </c>
      <c r="L69" s="381">
        <v>-277.24029999999999</v>
      </c>
      <c r="M69" s="379">
        <v>856.78200000000004</v>
      </c>
      <c r="N69" s="379">
        <v>220.0813</v>
      </c>
      <c r="O69" s="379">
        <v>215.19049999999999</v>
      </c>
      <c r="P69" s="379">
        <v>-230.27500000000001</v>
      </c>
      <c r="Q69" s="379">
        <v>1.6053999999999999</v>
      </c>
      <c r="R69" s="379">
        <v>786.14390000000003</v>
      </c>
      <c r="S69" s="379">
        <v>-32.571300000000001</v>
      </c>
      <c r="T69" s="1184">
        <v>753.57259999999997</v>
      </c>
      <c r="AC69" s="379"/>
    </row>
    <row r="70" spans="1:29" ht="12" customHeight="1" x14ac:dyDescent="0.15">
      <c r="A70" s="155" t="s">
        <v>235</v>
      </c>
      <c r="B70" s="265">
        <v>31.438300000000002</v>
      </c>
      <c r="C70" s="414">
        <v>-195.87209999999999</v>
      </c>
      <c r="D70" s="147">
        <v>-2.3732000000000002</v>
      </c>
      <c r="E70" s="414">
        <v>-70.745900000000006</v>
      </c>
      <c r="F70" s="147">
        <v>70.920199999999994</v>
      </c>
      <c r="G70" s="147">
        <v>0</v>
      </c>
      <c r="H70" s="148">
        <v>-166.6326</v>
      </c>
      <c r="I70" s="147">
        <v>32.571300000000001</v>
      </c>
      <c r="J70" s="148">
        <v>-134.06139999999999</v>
      </c>
      <c r="L70" s="381">
        <v>31.438300000000002</v>
      </c>
      <c r="M70" s="379">
        <v>-195.87209999999999</v>
      </c>
      <c r="N70" s="379">
        <v>-2.3732000000000002</v>
      </c>
      <c r="O70" s="379">
        <v>-70.745900000000006</v>
      </c>
      <c r="P70" s="379">
        <v>70.920199999999994</v>
      </c>
      <c r="Q70" s="379">
        <v>0</v>
      </c>
      <c r="R70" s="379">
        <v>-166.6326</v>
      </c>
      <c r="S70" s="379">
        <v>32.571300000000001</v>
      </c>
      <c r="T70" s="1184">
        <v>-134.06139999999999</v>
      </c>
      <c r="AC70" s="379"/>
    </row>
    <row r="71" spans="1:29" s="382" customFormat="1" ht="12" customHeight="1" x14ac:dyDescent="0.15">
      <c r="A71" s="250" t="s">
        <v>1032</v>
      </c>
      <c r="B71" s="385">
        <v>-245.80199999999999</v>
      </c>
      <c r="C71" s="245">
        <v>660.90989999999999</v>
      </c>
      <c r="D71" s="245">
        <v>217.7081</v>
      </c>
      <c r="E71" s="245">
        <v>144.44460000000001</v>
      </c>
      <c r="F71" s="245">
        <v>-159.35480000000001</v>
      </c>
      <c r="G71" s="245">
        <v>1.6053999999999999</v>
      </c>
      <c r="H71" s="246">
        <v>619.41120000000001</v>
      </c>
      <c r="I71" s="245">
        <v>0</v>
      </c>
      <c r="J71" s="246">
        <v>619.41120000000001</v>
      </c>
      <c r="L71" s="381">
        <v>-245.80199999999999</v>
      </c>
      <c r="M71" s="379">
        <v>660.90989999999999</v>
      </c>
      <c r="N71" s="379">
        <v>217.7081</v>
      </c>
      <c r="O71" s="379">
        <v>144.44460000000001</v>
      </c>
      <c r="P71" s="379">
        <v>-159.35480000000001</v>
      </c>
      <c r="Q71" s="379">
        <v>1.6053999999999999</v>
      </c>
      <c r="R71" s="1497">
        <v>619.41120000000001</v>
      </c>
      <c r="S71" s="379">
        <v>0</v>
      </c>
      <c r="T71" s="1495">
        <v>619.41120000000001</v>
      </c>
      <c r="U71" s="1496" t="s">
        <v>1081</v>
      </c>
      <c r="V71" s="1496"/>
      <c r="W71" s="1496"/>
      <c r="X71" s="1496"/>
      <c r="Y71" s="1496"/>
      <c r="Z71" s="1496"/>
      <c r="AC71" s="379"/>
    </row>
    <row r="72" spans="1:29" s="383" customFormat="1" ht="12" customHeight="1" x14ac:dyDescent="0.15">
      <c r="A72" s="386" t="s">
        <v>126</v>
      </c>
      <c r="B72" s="387">
        <v>-219.6071</v>
      </c>
      <c r="C72" s="388">
        <v>-54.537799999999997</v>
      </c>
      <c r="D72" s="388">
        <v>-74.750699999999995</v>
      </c>
      <c r="E72" s="388">
        <v>338.7842</v>
      </c>
      <c r="F72" s="388">
        <v>10.111499999999999</v>
      </c>
      <c r="G72" s="388"/>
      <c r="H72" s="389"/>
      <c r="I72" s="388"/>
      <c r="J72" s="389"/>
      <c r="L72" s="381">
        <v>-219.6071</v>
      </c>
      <c r="M72" s="379">
        <v>-54.537799999999997</v>
      </c>
      <c r="N72" s="379">
        <v>-74.750699999999995</v>
      </c>
      <c r="O72" s="379">
        <v>338.7842</v>
      </c>
      <c r="P72" s="379">
        <v>10.111499999999999</v>
      </c>
      <c r="Q72" s="379">
        <v>0</v>
      </c>
      <c r="R72" s="379">
        <v>-7.8100000000000003E-2</v>
      </c>
      <c r="S72" s="379" t="s">
        <v>469</v>
      </c>
      <c r="T72" s="1184">
        <v>0</v>
      </c>
      <c r="AC72" s="379"/>
    </row>
    <row r="73" spans="1:29" x14ac:dyDescent="0.15">
      <c r="A73" s="390"/>
      <c r="B73" s="378"/>
      <c r="C73" s="379"/>
      <c r="D73" s="379"/>
      <c r="E73" s="379"/>
      <c r="F73" s="379"/>
      <c r="G73" s="379"/>
      <c r="H73" s="380"/>
      <c r="I73" s="379"/>
      <c r="J73" s="380"/>
      <c r="L73" s="381"/>
      <c r="M73" s="379"/>
      <c r="N73" s="379"/>
      <c r="O73" s="379"/>
      <c r="P73" s="379"/>
      <c r="Q73" s="379"/>
      <c r="R73" s="379"/>
      <c r="S73" s="379"/>
      <c r="T73" s="1184"/>
    </row>
    <row r="74" spans="1:29" x14ac:dyDescent="0.15">
      <c r="A74" s="157" t="s">
        <v>162</v>
      </c>
      <c r="B74" s="391"/>
      <c r="C74" s="392"/>
      <c r="D74" s="392"/>
      <c r="E74" s="392"/>
      <c r="F74" s="392"/>
      <c r="G74" s="392"/>
      <c r="H74" s="211"/>
      <c r="I74" s="392"/>
      <c r="J74" s="211"/>
      <c r="L74" s="393"/>
      <c r="M74" s="183"/>
      <c r="N74" s="183"/>
      <c r="O74" s="183"/>
      <c r="P74" s="183"/>
      <c r="Q74" s="183"/>
      <c r="R74" s="183"/>
      <c r="S74" s="183"/>
      <c r="T74" s="1182"/>
    </row>
    <row r="75" spans="1:29" x14ac:dyDescent="0.15">
      <c r="A75" s="153" t="s">
        <v>1037</v>
      </c>
      <c r="B75" s="264">
        <v>7045.8986999999997</v>
      </c>
      <c r="C75" s="143">
        <v>2239.9306999999999</v>
      </c>
      <c r="D75" s="143">
        <v>5650.3211000000001</v>
      </c>
      <c r="E75" s="143">
        <v>2565.2561999999998</v>
      </c>
      <c r="F75" s="143">
        <v>3.9316</v>
      </c>
      <c r="G75" s="143">
        <v>-105.79559999999999</v>
      </c>
      <c r="H75" s="144">
        <v>17399.542700000002</v>
      </c>
      <c r="I75" s="143">
        <v>-430.54349999999999</v>
      </c>
      <c r="J75" s="144">
        <v>16968.999199999998</v>
      </c>
      <c r="L75" s="381">
        <v>7045.8986999999997</v>
      </c>
      <c r="M75" s="379">
        <v>2239.9306999999999</v>
      </c>
      <c r="N75" s="379">
        <v>5650.3211000000001</v>
      </c>
      <c r="O75" s="379">
        <v>2565.2561999999998</v>
      </c>
      <c r="P75" s="379">
        <v>3.9316</v>
      </c>
      <c r="Q75" s="379">
        <v>-105.79559999999999</v>
      </c>
      <c r="R75" s="379">
        <v>17399.542700000002</v>
      </c>
      <c r="S75" s="379">
        <v>-430.54349999999999</v>
      </c>
      <c r="T75" s="1184">
        <v>16968.999199999998</v>
      </c>
      <c r="AC75" s="379"/>
    </row>
    <row r="76" spans="1:29" x14ac:dyDescent="0.15">
      <c r="A76" s="153" t="s">
        <v>193</v>
      </c>
      <c r="B76" s="264">
        <v>2265.8523</v>
      </c>
      <c r="C76" s="143">
        <v>233.82169999999999</v>
      </c>
      <c r="D76" s="143">
        <v>46.974899999999998</v>
      </c>
      <c r="E76" s="143">
        <v>170.08709999999999</v>
      </c>
      <c r="F76" s="143">
        <v>6.3518999999999997</v>
      </c>
      <c r="G76" s="143">
        <v>-6.3518999999999997</v>
      </c>
      <c r="H76" s="144">
        <v>2716.7359999999999</v>
      </c>
      <c r="I76" s="143">
        <v>-14.187799999999999</v>
      </c>
      <c r="J76" s="144">
        <v>2702.5482999999999</v>
      </c>
      <c r="L76" s="381">
        <v>2265.8523</v>
      </c>
      <c r="M76" s="379">
        <v>233.82169999999999</v>
      </c>
      <c r="N76" s="379">
        <v>46.974899999999998</v>
      </c>
      <c r="O76" s="379">
        <v>170.08709999999999</v>
      </c>
      <c r="P76" s="379">
        <v>6.3518999999999997</v>
      </c>
      <c r="Q76" s="379">
        <v>-6.3518999999999997</v>
      </c>
      <c r="R76" s="379">
        <v>2716.7359999999999</v>
      </c>
      <c r="S76" s="379">
        <v>-14.187799999999999</v>
      </c>
      <c r="T76" s="1184">
        <v>2702.5482999999999</v>
      </c>
      <c r="AC76" s="379"/>
    </row>
    <row r="77" spans="1:29" x14ac:dyDescent="0.15">
      <c r="A77" s="155" t="s">
        <v>194</v>
      </c>
      <c r="B77" s="265">
        <v>0</v>
      </c>
      <c r="C77" s="147">
        <v>473.30369999999999</v>
      </c>
      <c r="D77" s="147">
        <v>0</v>
      </c>
      <c r="E77" s="147">
        <v>243.9982</v>
      </c>
      <c r="F77" s="147">
        <v>2.2989999999999999</v>
      </c>
      <c r="G77" s="147">
        <v>0</v>
      </c>
      <c r="H77" s="148">
        <v>719.60090000000002</v>
      </c>
      <c r="I77" s="147">
        <v>-79.758099999999999</v>
      </c>
      <c r="J77" s="148">
        <v>639.84280000000001</v>
      </c>
      <c r="L77" s="381">
        <v>0</v>
      </c>
      <c r="M77" s="379">
        <v>473.30369999999999</v>
      </c>
      <c r="N77" s="379">
        <v>0</v>
      </c>
      <c r="O77" s="379">
        <v>243.9982</v>
      </c>
      <c r="P77" s="379">
        <v>2.2989999999999999</v>
      </c>
      <c r="Q77" s="379">
        <v>0</v>
      </c>
      <c r="R77" s="379">
        <v>719.60090000000002</v>
      </c>
      <c r="S77" s="379">
        <v>-79.758099999999999</v>
      </c>
      <c r="T77" s="1184">
        <v>639.84280000000001</v>
      </c>
      <c r="AC77" s="379"/>
    </row>
    <row r="78" spans="1:29" x14ac:dyDescent="0.15">
      <c r="A78" s="157" t="s">
        <v>163</v>
      </c>
      <c r="B78" s="378">
        <v>9311.7510000000002</v>
      </c>
      <c r="C78" s="379">
        <v>2947.0560999999998</v>
      </c>
      <c r="D78" s="379">
        <v>5697.2960000000003</v>
      </c>
      <c r="E78" s="379">
        <v>2979.3413999999998</v>
      </c>
      <c r="F78" s="379">
        <v>12.5825</v>
      </c>
      <c r="G78" s="379">
        <v>-112.14749999999999</v>
      </c>
      <c r="H78" s="380">
        <v>20835.8796</v>
      </c>
      <c r="I78" s="379">
        <v>-524.48929999999996</v>
      </c>
      <c r="J78" s="380">
        <v>20311.390299999999</v>
      </c>
      <c r="L78" s="381">
        <v>9311.7510000000002</v>
      </c>
      <c r="M78" s="379">
        <v>2947.0560999999998</v>
      </c>
      <c r="N78" s="379">
        <v>5697.2960000000003</v>
      </c>
      <c r="O78" s="379">
        <v>2979.3413999999998</v>
      </c>
      <c r="P78" s="379">
        <v>12.5825</v>
      </c>
      <c r="Q78" s="379">
        <v>-112.14749999999999</v>
      </c>
      <c r="R78" s="379">
        <v>20835.8796</v>
      </c>
      <c r="S78" s="379">
        <v>-524.48929999999996</v>
      </c>
      <c r="T78" s="1184">
        <v>20311.390299999999</v>
      </c>
      <c r="AC78" s="379"/>
    </row>
    <row r="79" spans="1:29" x14ac:dyDescent="0.15">
      <c r="A79" s="153" t="s">
        <v>175</v>
      </c>
      <c r="B79" s="264">
        <v>3679.7624000000001</v>
      </c>
      <c r="C79" s="143">
        <v>2276.5862000000002</v>
      </c>
      <c r="D79" s="143">
        <v>2326.7530000000002</v>
      </c>
      <c r="E79" s="143">
        <v>291.1592</v>
      </c>
      <c r="F79" s="143">
        <v>386.66820000000001</v>
      </c>
      <c r="G79" s="143">
        <v>-385.1542</v>
      </c>
      <c r="H79" s="144">
        <v>8575.7747999999992</v>
      </c>
      <c r="I79" s="143">
        <v>-50.576000000000001</v>
      </c>
      <c r="J79" s="144">
        <v>8525.1988000000001</v>
      </c>
      <c r="L79" s="381">
        <v>3679.7624000000001</v>
      </c>
      <c r="M79" s="379">
        <v>2276.5862000000002</v>
      </c>
      <c r="N79" s="379">
        <v>2326.7530000000002</v>
      </c>
      <c r="O79" s="379">
        <v>291.1592</v>
      </c>
      <c r="P79" s="379">
        <v>386.66820000000001</v>
      </c>
      <c r="Q79" s="379">
        <v>-385.1542</v>
      </c>
      <c r="R79" s="379">
        <v>8575.7747999999992</v>
      </c>
      <c r="S79" s="379">
        <v>-50.576000000000001</v>
      </c>
      <c r="T79" s="1184">
        <v>8525.1988000000001</v>
      </c>
      <c r="AC79" s="379"/>
    </row>
    <row r="80" spans="1:29" x14ac:dyDescent="0.15">
      <c r="A80" s="153" t="s">
        <v>211</v>
      </c>
      <c r="B80" s="264">
        <v>1703.7720999999999</v>
      </c>
      <c r="C80" s="143">
        <v>351.39800000000002</v>
      </c>
      <c r="D80" s="143">
        <v>43.386200000000002</v>
      </c>
      <c r="E80" s="143">
        <v>813.17380000000003</v>
      </c>
      <c r="F80" s="143">
        <v>0</v>
      </c>
      <c r="G80" s="143">
        <v>-278.32420000000002</v>
      </c>
      <c r="H80" s="144">
        <v>2633.4059000000002</v>
      </c>
      <c r="I80" s="143">
        <v>-195.3374</v>
      </c>
      <c r="J80" s="144">
        <v>2438.0684999999999</v>
      </c>
      <c r="L80" s="381">
        <v>1703.7720999999999</v>
      </c>
      <c r="M80" s="379">
        <v>351.39800000000002</v>
      </c>
      <c r="N80" s="379">
        <v>43.386200000000002</v>
      </c>
      <c r="O80" s="379">
        <v>813.17380000000003</v>
      </c>
      <c r="P80" s="379">
        <v>0</v>
      </c>
      <c r="Q80" s="379">
        <v>-278.32420000000002</v>
      </c>
      <c r="R80" s="379">
        <v>2633.4059000000002</v>
      </c>
      <c r="S80" s="379">
        <v>-195.3374</v>
      </c>
      <c r="T80" s="1184">
        <v>2438.0684999999999</v>
      </c>
      <c r="AC80" s="379"/>
    </row>
    <row r="81" spans="1:29" x14ac:dyDescent="0.15">
      <c r="A81" s="155" t="s">
        <v>181</v>
      </c>
      <c r="B81" s="265">
        <v>9.4762000000000004</v>
      </c>
      <c r="C81" s="147">
        <v>0</v>
      </c>
      <c r="D81" s="147">
        <v>0</v>
      </c>
      <c r="E81" s="147">
        <v>2.1259000000000001</v>
      </c>
      <c r="F81" s="147">
        <v>6.9142000000000001</v>
      </c>
      <c r="G81" s="147">
        <v>0</v>
      </c>
      <c r="H81" s="148">
        <v>18.516300000000001</v>
      </c>
      <c r="I81" s="147">
        <v>-4.6646999999999998</v>
      </c>
      <c r="J81" s="148">
        <v>13.851599999999999</v>
      </c>
      <c r="L81" s="381">
        <v>9.4762000000000004</v>
      </c>
      <c r="M81" s="379">
        <v>0</v>
      </c>
      <c r="N81" s="379">
        <v>0</v>
      </c>
      <c r="O81" s="379">
        <v>2.1259000000000001</v>
      </c>
      <c r="P81" s="379">
        <v>6.9142000000000001</v>
      </c>
      <c r="Q81" s="379">
        <v>0</v>
      </c>
      <c r="R81" s="379">
        <v>18.516300000000001</v>
      </c>
      <c r="S81" s="379">
        <v>-4.6646999999999998</v>
      </c>
      <c r="T81" s="1184">
        <v>13.851599999999999</v>
      </c>
      <c r="AC81" s="379"/>
    </row>
    <row r="82" spans="1:29" x14ac:dyDescent="0.15">
      <c r="A82" s="250" t="s">
        <v>164</v>
      </c>
      <c r="B82" s="394">
        <v>14704.761699999999</v>
      </c>
      <c r="C82" s="395">
        <v>5575.0402999999997</v>
      </c>
      <c r="D82" s="395">
        <v>8067.4351999999999</v>
      </c>
      <c r="E82" s="395">
        <v>4085.8002999999999</v>
      </c>
      <c r="F82" s="395">
        <v>406.16489999999999</v>
      </c>
      <c r="G82" s="395">
        <v>-775.6259</v>
      </c>
      <c r="H82" s="396">
        <v>32063.576499999999</v>
      </c>
      <c r="I82" s="395">
        <v>-775.06730000000005</v>
      </c>
      <c r="J82" s="396">
        <v>31288.5092</v>
      </c>
      <c r="L82" s="381">
        <v>14704.761699999999</v>
      </c>
      <c r="M82" s="379">
        <v>5575.0402999999997</v>
      </c>
      <c r="N82" s="379">
        <v>8067.4351999999999</v>
      </c>
      <c r="O82" s="379">
        <v>4085.8002999999999</v>
      </c>
      <c r="P82" s="379">
        <v>406.16489999999999</v>
      </c>
      <c r="Q82" s="379">
        <v>-775.6259</v>
      </c>
      <c r="R82" s="379">
        <v>32063.576499999999</v>
      </c>
      <c r="S82" s="379">
        <v>-775.06730000000005</v>
      </c>
      <c r="T82" s="1184">
        <v>31288.5092</v>
      </c>
      <c r="AC82" s="379"/>
    </row>
    <row r="83" spans="1:29" x14ac:dyDescent="0.15">
      <c r="A83" s="397" t="s">
        <v>127</v>
      </c>
      <c r="B83" s="398">
        <v>24.1568</v>
      </c>
      <c r="C83" s="399">
        <v>2.1459999999999999</v>
      </c>
      <c r="D83" s="399">
        <v>0</v>
      </c>
      <c r="E83" s="399">
        <v>356.4545</v>
      </c>
      <c r="F83" s="399">
        <v>392.86869999999999</v>
      </c>
      <c r="G83" s="399"/>
      <c r="H83" s="400"/>
      <c r="I83" s="399"/>
      <c r="J83" s="400"/>
      <c r="L83" s="401">
        <v>24.1568</v>
      </c>
      <c r="M83" s="402">
        <v>2.1459999999999999</v>
      </c>
      <c r="N83" s="402">
        <v>0</v>
      </c>
      <c r="O83" s="402">
        <v>356.4545</v>
      </c>
      <c r="P83" s="402">
        <v>392.86869999999999</v>
      </c>
      <c r="Q83" s="402" t="s">
        <v>322</v>
      </c>
      <c r="R83" s="402" t="s">
        <v>322</v>
      </c>
      <c r="S83" s="402"/>
      <c r="T83" s="403"/>
      <c r="AC83" s="379"/>
    </row>
    <row r="84" spans="1:29" ht="4.5" customHeight="1" x14ac:dyDescent="0.15"/>
    <row r="85" spans="1:29" x14ac:dyDescent="0.15">
      <c r="A85" s="1392"/>
    </row>
    <row r="86" spans="1:29" x14ac:dyDescent="0.15">
      <c r="A86" s="1392"/>
    </row>
    <row r="88" spans="1:29" ht="52.5" x14ac:dyDescent="0.15">
      <c r="A88" s="404" t="s">
        <v>5</v>
      </c>
      <c r="B88" s="405" t="s">
        <v>159</v>
      </c>
      <c r="C88" s="405" t="s">
        <v>165</v>
      </c>
      <c r="D88" s="405" t="s">
        <v>166</v>
      </c>
      <c r="E88" s="405" t="s">
        <v>266</v>
      </c>
      <c r="F88" s="405" t="s">
        <v>195</v>
      </c>
      <c r="G88" s="405" t="s">
        <v>205</v>
      </c>
      <c r="H88" s="405" t="s">
        <v>389</v>
      </c>
      <c r="I88" s="405" t="s">
        <v>571</v>
      </c>
      <c r="J88" s="357" t="s">
        <v>390</v>
      </c>
      <c r="L88" s="358" t="s">
        <v>242</v>
      </c>
      <c r="M88" s="359"/>
      <c r="N88" s="359"/>
      <c r="O88" s="358"/>
    </row>
    <row r="89" spans="1:29" x14ac:dyDescent="0.15">
      <c r="A89" s="361" t="s">
        <v>1086</v>
      </c>
      <c r="B89" s="362"/>
      <c r="C89" s="134"/>
      <c r="D89" s="134"/>
      <c r="E89" s="134"/>
      <c r="F89" s="134"/>
      <c r="G89" s="134"/>
      <c r="H89" s="363"/>
      <c r="I89" s="134"/>
      <c r="J89" s="363"/>
      <c r="M89" s="183"/>
      <c r="N89" s="183"/>
      <c r="O89" s="183"/>
      <c r="P89" s="183"/>
      <c r="Q89" s="183"/>
      <c r="R89" s="183"/>
      <c r="S89" s="183"/>
      <c r="T89" s="415"/>
    </row>
    <row r="90" spans="1:29" x14ac:dyDescent="0.15">
      <c r="A90" s="236"/>
      <c r="B90" s="370"/>
      <c r="C90" s="237"/>
      <c r="D90" s="237"/>
      <c r="E90" s="237"/>
      <c r="F90" s="237"/>
      <c r="G90" s="237"/>
      <c r="H90" s="238"/>
      <c r="I90" s="237"/>
      <c r="J90" s="238"/>
      <c r="M90" s="213"/>
      <c r="N90" s="183"/>
      <c r="O90" s="183"/>
      <c r="P90" s="183"/>
      <c r="Q90" s="183"/>
      <c r="R90" s="183"/>
      <c r="S90" s="183"/>
      <c r="T90" s="415"/>
    </row>
    <row r="91" spans="1:29" s="382" customFormat="1" x14ac:dyDescent="0.15">
      <c r="A91" s="149" t="s">
        <v>4</v>
      </c>
      <c r="B91" s="372"/>
      <c r="C91" s="373"/>
      <c r="D91" s="373"/>
      <c r="E91" s="373"/>
      <c r="F91" s="373"/>
      <c r="G91" s="373"/>
      <c r="H91" s="374"/>
      <c r="I91" s="373"/>
      <c r="J91" s="374"/>
      <c r="L91" s="415"/>
      <c r="M91" s="377"/>
      <c r="N91" s="377"/>
      <c r="O91" s="377"/>
      <c r="P91" s="377"/>
      <c r="Q91" s="377"/>
      <c r="R91" s="377"/>
      <c r="S91" s="377"/>
      <c r="T91" s="415"/>
      <c r="AC91" s="195"/>
    </row>
    <row r="92" spans="1:29" s="382" customFormat="1" x14ac:dyDescent="0.15">
      <c r="A92" s="149" t="s">
        <v>128</v>
      </c>
      <c r="B92" s="378">
        <v>1133.5779</v>
      </c>
      <c r="C92" s="379">
        <v>558.19410000000005</v>
      </c>
      <c r="D92" s="379">
        <v>114.6756</v>
      </c>
      <c r="E92" s="379">
        <v>196.2569</v>
      </c>
      <c r="F92" s="379">
        <v>-138.8965</v>
      </c>
      <c r="G92" s="379">
        <v>0.8256</v>
      </c>
      <c r="H92" s="380">
        <v>1864.6337000000001</v>
      </c>
      <c r="I92" s="379">
        <v>-8.5206999999999997</v>
      </c>
      <c r="J92" s="380">
        <v>1856.1130000000001</v>
      </c>
      <c r="L92" s="1594">
        <v>1133.5779</v>
      </c>
      <c r="M92" s="1595">
        <v>558.19410000000005</v>
      </c>
      <c r="N92" s="1595">
        <v>114.6756</v>
      </c>
      <c r="O92" s="1595">
        <v>196.2569</v>
      </c>
      <c r="P92" s="1596">
        <v>-138.8965</v>
      </c>
      <c r="Q92" s="1596">
        <v>0.8256</v>
      </c>
      <c r="R92" s="1611">
        <v>1864.6337000000001</v>
      </c>
      <c r="S92" s="1595">
        <v>-8.5206999999999997</v>
      </c>
      <c r="T92" s="1611">
        <v>1856.1130000000001</v>
      </c>
      <c r="U92" s="382">
        <v>0</v>
      </c>
      <c r="AC92" s="379"/>
    </row>
    <row r="93" spans="1:29" x14ac:dyDescent="0.15">
      <c r="A93" s="153" t="s">
        <v>244</v>
      </c>
      <c r="B93" s="264">
        <v>-497.4581</v>
      </c>
      <c r="C93" s="143">
        <v>-207.25049999999999</v>
      </c>
      <c r="D93" s="143">
        <v>-14.7227</v>
      </c>
      <c r="E93" s="143">
        <v>-6.1717000000000004</v>
      </c>
      <c r="F93" s="143">
        <v>-81.794600000000003</v>
      </c>
      <c r="G93" s="143">
        <v>0</v>
      </c>
      <c r="H93" s="144">
        <v>-807.39779999999996</v>
      </c>
      <c r="I93" s="143">
        <v>1.8254999999999999</v>
      </c>
      <c r="J93" s="144">
        <v>-805.57219999999995</v>
      </c>
      <c r="L93" s="1598">
        <v>-497.4581</v>
      </c>
      <c r="M93" s="725">
        <v>-207.25049999999999</v>
      </c>
      <c r="N93" s="725">
        <v>-14.7227</v>
      </c>
      <c r="O93" s="725">
        <v>-6.1717000000000004</v>
      </c>
      <c r="P93" s="143">
        <v>-81.794600000000003</v>
      </c>
      <c r="Q93" s="143">
        <v>0</v>
      </c>
      <c r="R93" s="1346">
        <v>-807.39779999999996</v>
      </c>
      <c r="S93" s="143">
        <v>1.8254999999999999</v>
      </c>
      <c r="T93" s="1346">
        <v>-805.57219999999995</v>
      </c>
      <c r="U93" s="382">
        <v>0</v>
      </c>
      <c r="AC93" s="379"/>
    </row>
    <row r="94" spans="1:29" ht="12" customHeight="1" x14ac:dyDescent="0.15">
      <c r="A94" s="384" t="s">
        <v>289</v>
      </c>
      <c r="B94" s="264">
        <v>84.999499999999998</v>
      </c>
      <c r="C94" s="143">
        <v>431.27519999999998</v>
      </c>
      <c r="D94" s="143">
        <v>164.33940000000001</v>
      </c>
      <c r="E94" s="143">
        <v>15.9764</v>
      </c>
      <c r="F94" s="143">
        <v>0</v>
      </c>
      <c r="G94" s="143">
        <v>0</v>
      </c>
      <c r="H94" s="144">
        <v>696.59050000000002</v>
      </c>
      <c r="I94" s="143">
        <v>-3.0243000000000002</v>
      </c>
      <c r="J94" s="144">
        <v>693.56619999999998</v>
      </c>
      <c r="L94" s="1598">
        <v>84.999499999999998</v>
      </c>
      <c r="M94" s="725">
        <v>431.27519999999998</v>
      </c>
      <c r="N94" s="725">
        <v>164.33940000000001</v>
      </c>
      <c r="O94" s="725">
        <v>15.9764</v>
      </c>
      <c r="P94" s="143">
        <v>0</v>
      </c>
      <c r="Q94" s="143">
        <v>0</v>
      </c>
      <c r="R94" s="1346">
        <v>696.59050000000002</v>
      </c>
      <c r="S94" s="143">
        <v>-3.0243000000000002</v>
      </c>
      <c r="T94" s="1346">
        <v>693.56619999999998</v>
      </c>
      <c r="U94" s="382">
        <v>0</v>
      </c>
      <c r="AC94" s="379"/>
    </row>
    <row r="95" spans="1:29" ht="12" customHeight="1" x14ac:dyDescent="0.15">
      <c r="A95" s="384" t="s">
        <v>180</v>
      </c>
      <c r="B95" s="264">
        <v>-37.609099999999998</v>
      </c>
      <c r="C95" s="143">
        <v>-19.113499999999998</v>
      </c>
      <c r="D95" s="143">
        <v>-0.33839999999999998</v>
      </c>
      <c r="E95" s="143">
        <v>-42.5518</v>
      </c>
      <c r="F95" s="143">
        <v>0</v>
      </c>
      <c r="G95" s="143">
        <v>-6.6199999999999995E-2</v>
      </c>
      <c r="H95" s="144">
        <v>-99.679000000000002</v>
      </c>
      <c r="I95" s="143">
        <v>-23.202000000000002</v>
      </c>
      <c r="J95" s="144">
        <v>-122.881</v>
      </c>
      <c r="L95" s="1598">
        <v>-37.609099999999998</v>
      </c>
      <c r="M95" s="725">
        <v>-19.113499999999998</v>
      </c>
      <c r="N95" s="725">
        <v>-0.33839999999999998</v>
      </c>
      <c r="O95" s="725">
        <v>-42.5518</v>
      </c>
      <c r="P95" s="143">
        <v>0</v>
      </c>
      <c r="Q95" s="143">
        <v>-6.6199999999999995E-2</v>
      </c>
      <c r="R95" s="1346">
        <v>-99.679000000000002</v>
      </c>
      <c r="S95" s="725">
        <v>-23.202000000000002</v>
      </c>
      <c r="T95" s="1346">
        <v>-122.881</v>
      </c>
      <c r="U95" s="382">
        <v>0</v>
      </c>
      <c r="AC95" s="379"/>
    </row>
    <row r="96" spans="1:29" ht="12" customHeight="1" x14ac:dyDescent="0.15">
      <c r="A96" s="384" t="s">
        <v>35</v>
      </c>
      <c r="B96" s="264">
        <v>58.223999999999997</v>
      </c>
      <c r="C96" s="143">
        <v>7.4870000000000001</v>
      </c>
      <c r="D96" s="143">
        <v>0</v>
      </c>
      <c r="E96" s="143">
        <v>0</v>
      </c>
      <c r="F96" s="143">
        <v>0</v>
      </c>
      <c r="G96" s="143">
        <v>6.6199999999999995E-2</v>
      </c>
      <c r="H96" s="144">
        <v>65.777199999999993</v>
      </c>
      <c r="I96" s="143">
        <v>0</v>
      </c>
      <c r="J96" s="144">
        <v>65.777199999999993</v>
      </c>
      <c r="L96" s="1598">
        <v>58.223999999999997</v>
      </c>
      <c r="M96" s="725">
        <v>7.4870000000000001</v>
      </c>
      <c r="N96" s="725">
        <v>0</v>
      </c>
      <c r="O96" s="725">
        <v>0</v>
      </c>
      <c r="P96" s="143">
        <v>0</v>
      </c>
      <c r="Q96" s="143">
        <v>6.6199999999999995E-2</v>
      </c>
      <c r="R96" s="1346">
        <v>65.777199999999993</v>
      </c>
      <c r="S96" s="143">
        <v>0</v>
      </c>
      <c r="T96" s="1346">
        <v>65.777199999999993</v>
      </c>
      <c r="U96" s="382">
        <v>0</v>
      </c>
    </row>
    <row r="97" spans="1:29" ht="12" customHeight="1" x14ac:dyDescent="0.15">
      <c r="A97" s="384" t="s">
        <v>290</v>
      </c>
      <c r="B97" s="264">
        <v>-51.572800000000001</v>
      </c>
      <c r="C97" s="143">
        <v>-112.70699999999999</v>
      </c>
      <c r="D97" s="143">
        <v>-49.430599999999998</v>
      </c>
      <c r="E97" s="143">
        <v>-24.070399999999999</v>
      </c>
      <c r="F97" s="143">
        <v>-2.5228999999999999</v>
      </c>
      <c r="G97" s="143">
        <v>0</v>
      </c>
      <c r="H97" s="144">
        <v>-240.30369999999999</v>
      </c>
      <c r="I97" s="143">
        <v>22.499700000000001</v>
      </c>
      <c r="J97" s="144">
        <v>-217.804</v>
      </c>
      <c r="L97" s="1598">
        <v>-51.572800000000001</v>
      </c>
      <c r="M97" s="725">
        <v>-112.70699999999999</v>
      </c>
      <c r="N97" s="725">
        <v>-49.430599999999998</v>
      </c>
      <c r="O97" s="725">
        <v>-24.070399999999999</v>
      </c>
      <c r="P97" s="143">
        <v>-2.5228999999999999</v>
      </c>
      <c r="Q97" s="143">
        <v>0</v>
      </c>
      <c r="R97" s="1346">
        <v>-240.30369999999999</v>
      </c>
      <c r="S97" s="725">
        <v>22.499700000000001</v>
      </c>
      <c r="T97" s="1346">
        <v>-217.804</v>
      </c>
      <c r="U97" s="382">
        <v>0</v>
      </c>
      <c r="AC97" s="379"/>
    </row>
    <row r="98" spans="1:29" ht="12" customHeight="1" x14ac:dyDescent="0.15">
      <c r="A98" s="165" t="s">
        <v>245</v>
      </c>
      <c r="B98" s="265">
        <v>-21.172499999999999</v>
      </c>
      <c r="C98" s="147">
        <v>0</v>
      </c>
      <c r="D98" s="147">
        <v>0</v>
      </c>
      <c r="E98" s="147">
        <v>0</v>
      </c>
      <c r="F98" s="147">
        <v>0</v>
      </c>
      <c r="G98" s="147">
        <v>0</v>
      </c>
      <c r="H98" s="148">
        <v>-21.172499999999999</v>
      </c>
      <c r="I98" s="147">
        <v>0</v>
      </c>
      <c r="J98" s="148">
        <v>-21.172499999999999</v>
      </c>
      <c r="L98" s="1599">
        <v>-21.172499999999999</v>
      </c>
      <c r="M98" s="668">
        <v>0</v>
      </c>
      <c r="N98" s="668">
        <v>0</v>
      </c>
      <c r="O98" s="668">
        <v>0</v>
      </c>
      <c r="P98" s="147">
        <v>0</v>
      </c>
      <c r="Q98" s="147">
        <v>0</v>
      </c>
      <c r="R98" s="148">
        <v>-21.172499999999999</v>
      </c>
      <c r="S98" s="147">
        <v>0</v>
      </c>
      <c r="T98" s="148">
        <v>-21.172499999999999</v>
      </c>
      <c r="U98" s="382">
        <v>0</v>
      </c>
      <c r="AC98" s="379"/>
    </row>
    <row r="99" spans="1:29" s="382" customFormat="1" ht="12" customHeight="1" x14ac:dyDescent="0.15">
      <c r="A99" s="149" t="s">
        <v>1036</v>
      </c>
      <c r="B99" s="378">
        <v>668.98879999999997</v>
      </c>
      <c r="C99" s="379">
        <v>657.88530000000003</v>
      </c>
      <c r="D99" s="379">
        <v>214.52330000000001</v>
      </c>
      <c r="E99" s="379">
        <v>139.43950000000001</v>
      </c>
      <c r="F99" s="379">
        <v>-223.214</v>
      </c>
      <c r="G99" s="379">
        <v>0.8256</v>
      </c>
      <c r="H99" s="380">
        <v>1458.4485</v>
      </c>
      <c r="I99" s="379">
        <v>-10.421799999999999</v>
      </c>
      <c r="J99" s="380">
        <v>1448.0266999999999</v>
      </c>
      <c r="L99" s="1600">
        <v>668.98879999999997</v>
      </c>
      <c r="M99" s="1601">
        <v>657.88530000000003</v>
      </c>
      <c r="N99" s="1601">
        <v>214.52330000000001</v>
      </c>
      <c r="O99" s="1601">
        <v>139.43950000000001</v>
      </c>
      <c r="P99" s="379">
        <v>-223.214</v>
      </c>
      <c r="Q99" s="379">
        <v>0.8256</v>
      </c>
      <c r="R99" s="1612">
        <v>1458.4485</v>
      </c>
      <c r="S99" s="379">
        <v>-10.421799999999999</v>
      </c>
      <c r="T99" s="1612">
        <v>1448.0266999999999</v>
      </c>
      <c r="U99" s="382">
        <v>0</v>
      </c>
      <c r="AC99" s="379"/>
    </row>
    <row r="100" spans="1:29" ht="12" customHeight="1" x14ac:dyDescent="0.15">
      <c r="A100" s="155" t="s">
        <v>235</v>
      </c>
      <c r="B100" s="265">
        <v>-78.7821</v>
      </c>
      <c r="C100" s="147">
        <v>-166.44370000000001</v>
      </c>
      <c r="D100" s="147">
        <v>-36.602200000000003</v>
      </c>
      <c r="E100" s="147">
        <v>-49.945</v>
      </c>
      <c r="F100" s="147">
        <v>59.661299999999997</v>
      </c>
      <c r="G100" s="147">
        <v>0</v>
      </c>
      <c r="H100" s="148">
        <v>-272.11160000000001</v>
      </c>
      <c r="I100" s="147">
        <v>10.421799999999999</v>
      </c>
      <c r="J100" s="148">
        <v>-261.68990000000002</v>
      </c>
      <c r="L100" s="1599">
        <v>-78.7821</v>
      </c>
      <c r="M100" s="668">
        <v>-166.44370000000001</v>
      </c>
      <c r="N100" s="668">
        <v>-36.602200000000003</v>
      </c>
      <c r="O100" s="668">
        <v>-49.945</v>
      </c>
      <c r="P100" s="147">
        <v>59.661299999999997</v>
      </c>
      <c r="Q100" s="147">
        <v>0</v>
      </c>
      <c r="R100" s="148">
        <v>-272.11160000000001</v>
      </c>
      <c r="S100" s="147">
        <v>10.421799999999999</v>
      </c>
      <c r="T100" s="148">
        <v>-261.68990000000002</v>
      </c>
      <c r="U100" s="382">
        <v>0</v>
      </c>
      <c r="AC100" s="379"/>
    </row>
    <row r="101" spans="1:29" s="382" customFormat="1" ht="12" customHeight="1" x14ac:dyDescent="0.15">
      <c r="A101" s="250" t="s">
        <v>1032</v>
      </c>
      <c r="B101" s="385">
        <v>590.20669999999996</v>
      </c>
      <c r="C101" s="245">
        <v>491.44159999999999</v>
      </c>
      <c r="D101" s="245">
        <v>177.9211</v>
      </c>
      <c r="E101" s="245">
        <v>89.494399999999999</v>
      </c>
      <c r="F101" s="245">
        <v>-163.55269999999999</v>
      </c>
      <c r="G101" s="245">
        <v>0.8256</v>
      </c>
      <c r="H101" s="246">
        <v>1186.3368</v>
      </c>
      <c r="I101" s="245">
        <v>0</v>
      </c>
      <c r="J101" s="246">
        <v>1186.3368</v>
      </c>
      <c r="L101" s="1603">
        <v>590.20669999999996</v>
      </c>
      <c r="M101" s="1604">
        <v>491.44159999999999</v>
      </c>
      <c r="N101" s="1604">
        <v>177.9211</v>
      </c>
      <c r="O101" s="1604">
        <v>89.494399999999999</v>
      </c>
      <c r="P101" s="245">
        <v>-163.55269999999999</v>
      </c>
      <c r="Q101" s="245">
        <v>0.8256</v>
      </c>
      <c r="R101" s="246">
        <v>1186.3368</v>
      </c>
      <c r="S101" s="245">
        <v>0</v>
      </c>
      <c r="T101" s="246">
        <v>1186.3368</v>
      </c>
      <c r="U101" s="382">
        <v>0</v>
      </c>
      <c r="AC101" s="379"/>
    </row>
    <row r="102" spans="1:29" s="383" customFormat="1" ht="12" customHeight="1" x14ac:dyDescent="0.15">
      <c r="A102" s="386" t="s">
        <v>126</v>
      </c>
      <c r="B102" s="387">
        <v>-173.2021</v>
      </c>
      <c r="C102" s="388">
        <v>-57.9634</v>
      </c>
      <c r="D102" s="388">
        <v>-58.5503</v>
      </c>
      <c r="E102" s="388">
        <v>271.54169999999999</v>
      </c>
      <c r="F102" s="388">
        <v>18.174099999999999</v>
      </c>
      <c r="G102" s="388"/>
      <c r="H102" s="389"/>
      <c r="I102" s="388"/>
      <c r="J102" s="389"/>
      <c r="L102" s="387">
        <v>-173.2021</v>
      </c>
      <c r="M102" s="388">
        <v>-57.9634</v>
      </c>
      <c r="N102" s="388">
        <v>-58.5503</v>
      </c>
      <c r="O102" s="388">
        <v>271.54169999999999</v>
      </c>
      <c r="P102" s="388">
        <v>18.174099999999999</v>
      </c>
      <c r="Q102" s="388">
        <v>0</v>
      </c>
      <c r="R102" s="389">
        <v>-2.9999999999999997E-4</v>
      </c>
      <c r="S102" s="388" t="s">
        <v>469</v>
      </c>
      <c r="T102" s="389">
        <v>0</v>
      </c>
      <c r="U102" s="382">
        <v>0</v>
      </c>
      <c r="AC102" s="379"/>
    </row>
    <row r="103" spans="1:29" x14ac:dyDescent="0.15">
      <c r="A103" s="390"/>
      <c r="B103" s="378"/>
      <c r="C103" s="379"/>
      <c r="D103" s="379"/>
      <c r="E103" s="379"/>
      <c r="F103" s="379"/>
      <c r="G103" s="379"/>
      <c r="H103" s="380"/>
      <c r="I103" s="379"/>
      <c r="J103" s="380"/>
      <c r="L103" s="378"/>
      <c r="M103" s="379"/>
      <c r="N103" s="379"/>
      <c r="O103" s="379"/>
      <c r="P103" s="379"/>
      <c r="Q103" s="379"/>
      <c r="R103" s="1612"/>
      <c r="S103" s="379"/>
      <c r="T103" s="1612"/>
      <c r="U103" s="382">
        <v>0</v>
      </c>
    </row>
    <row r="104" spans="1:29" x14ac:dyDescent="0.15">
      <c r="A104" s="157" t="s">
        <v>162</v>
      </c>
      <c r="B104" s="391"/>
      <c r="C104" s="392"/>
      <c r="D104" s="392"/>
      <c r="E104" s="392"/>
      <c r="F104" s="392"/>
      <c r="G104" s="392"/>
      <c r="H104" s="211"/>
      <c r="I104" s="392"/>
      <c r="J104" s="211"/>
      <c r="L104" s="391"/>
      <c r="M104" s="392"/>
      <c r="N104" s="392"/>
      <c r="O104" s="392"/>
      <c r="P104" s="392"/>
      <c r="Q104" s="392"/>
      <c r="R104" s="1613"/>
      <c r="S104" s="392"/>
      <c r="T104" s="1613"/>
      <c r="U104" s="382">
        <v>0</v>
      </c>
    </row>
    <row r="105" spans="1:29" x14ac:dyDescent="0.15">
      <c r="A105" s="153" t="s">
        <v>218</v>
      </c>
      <c r="B105" s="264">
        <v>6460.5141000000003</v>
      </c>
      <c r="C105" s="143">
        <v>3982.0828000000001</v>
      </c>
      <c r="D105" s="143">
        <v>4859.3375999999998</v>
      </c>
      <c r="E105" s="143">
        <v>2014.8457000000001</v>
      </c>
      <c r="F105" s="143">
        <v>0</v>
      </c>
      <c r="G105" s="143">
        <v>-70.492900000000006</v>
      </c>
      <c r="H105" s="144">
        <v>17246.2873</v>
      </c>
      <c r="I105" s="143">
        <v>-350.54050000000001</v>
      </c>
      <c r="J105" s="144">
        <v>16895.746800000001</v>
      </c>
      <c r="L105" s="1598">
        <v>6460.5141000000003</v>
      </c>
      <c r="M105" s="725">
        <v>3982.0828000000001</v>
      </c>
      <c r="N105" s="725">
        <v>4859.3375999999998</v>
      </c>
      <c r="O105" s="725">
        <v>2014.8457000000001</v>
      </c>
      <c r="P105" s="725">
        <v>0</v>
      </c>
      <c r="Q105" s="725">
        <v>-70.492900000000006</v>
      </c>
      <c r="R105" s="1346">
        <v>17246.2873</v>
      </c>
      <c r="S105" s="143">
        <v>-350.54050000000001</v>
      </c>
      <c r="T105" s="1346">
        <v>16895.746800000001</v>
      </c>
      <c r="U105" s="382">
        <v>0</v>
      </c>
      <c r="AC105" s="379"/>
    </row>
    <row r="106" spans="1:29" x14ac:dyDescent="0.15">
      <c r="A106" s="153" t="s">
        <v>193</v>
      </c>
      <c r="B106" s="264">
        <v>1873.5337999999999</v>
      </c>
      <c r="C106" s="143">
        <v>233.2765</v>
      </c>
      <c r="D106" s="143">
        <v>56.169199999999996</v>
      </c>
      <c r="E106" s="143">
        <v>163.48660000000001</v>
      </c>
      <c r="F106" s="143">
        <v>5.5118999999999998</v>
      </c>
      <c r="G106" s="143">
        <v>-5.5118999999999998</v>
      </c>
      <c r="H106" s="144">
        <v>2326.4661999999998</v>
      </c>
      <c r="I106" s="143">
        <v>-10.935</v>
      </c>
      <c r="J106" s="144">
        <v>2315.5311999999999</v>
      </c>
      <c r="L106" s="1598">
        <v>1873.5337999999999</v>
      </c>
      <c r="M106" s="725">
        <v>233.2765</v>
      </c>
      <c r="N106" s="725">
        <v>56.169199999999996</v>
      </c>
      <c r="O106" s="725">
        <v>163.48660000000001</v>
      </c>
      <c r="P106" s="725">
        <v>5.5118999999999998</v>
      </c>
      <c r="Q106" s="725">
        <v>-5.5118999999999998</v>
      </c>
      <c r="R106" s="1346">
        <v>2326.4661999999998</v>
      </c>
      <c r="S106" s="143">
        <v>-10.935</v>
      </c>
      <c r="T106" s="1346">
        <v>2315.5311999999999</v>
      </c>
      <c r="U106" s="382">
        <v>0</v>
      </c>
      <c r="AC106" s="379"/>
    </row>
    <row r="107" spans="1:29" x14ac:dyDescent="0.15">
      <c r="A107" s="155" t="s">
        <v>194</v>
      </c>
      <c r="B107" s="265">
        <v>0</v>
      </c>
      <c r="C107" s="147">
        <v>500.73309999999998</v>
      </c>
      <c r="D107" s="147">
        <v>0</v>
      </c>
      <c r="E107" s="147">
        <v>224.02940000000001</v>
      </c>
      <c r="F107" s="147">
        <v>0</v>
      </c>
      <c r="G107" s="147">
        <v>0</v>
      </c>
      <c r="H107" s="148">
        <v>724.76250000000005</v>
      </c>
      <c r="I107" s="147">
        <v>-71.882000000000005</v>
      </c>
      <c r="J107" s="148">
        <v>652.88049999999998</v>
      </c>
      <c r="L107" s="1599">
        <v>0</v>
      </c>
      <c r="M107" s="668">
        <v>500.73309999999998</v>
      </c>
      <c r="N107" s="668">
        <v>0</v>
      </c>
      <c r="O107" s="668">
        <v>224.02940000000001</v>
      </c>
      <c r="P107" s="668">
        <v>0</v>
      </c>
      <c r="Q107" s="668">
        <v>0</v>
      </c>
      <c r="R107" s="148">
        <v>724.76250000000005</v>
      </c>
      <c r="S107" s="147">
        <v>-71.882000000000005</v>
      </c>
      <c r="T107" s="148">
        <v>652.88049999999998</v>
      </c>
      <c r="U107" s="382">
        <v>0</v>
      </c>
      <c r="AC107" s="379"/>
    </row>
    <row r="108" spans="1:29" x14ac:dyDescent="0.15">
      <c r="A108" s="157" t="s">
        <v>163</v>
      </c>
      <c r="B108" s="378">
        <v>8334.0478999999996</v>
      </c>
      <c r="C108" s="379">
        <v>4716.0924999999997</v>
      </c>
      <c r="D108" s="379">
        <v>4915.5068000000001</v>
      </c>
      <c r="E108" s="379">
        <v>2402.3616999999999</v>
      </c>
      <c r="F108" s="379">
        <v>5.5118999999999998</v>
      </c>
      <c r="G108" s="379">
        <v>-76.004800000000003</v>
      </c>
      <c r="H108" s="380">
        <v>20297.515899999999</v>
      </c>
      <c r="I108" s="379">
        <v>-433.35739999999998</v>
      </c>
      <c r="J108" s="380">
        <v>19864.158500000001</v>
      </c>
      <c r="L108" s="1600">
        <v>8334.0478999999996</v>
      </c>
      <c r="M108" s="1601">
        <v>4716.0924999999997</v>
      </c>
      <c r="N108" s="1601">
        <v>4915.5068000000001</v>
      </c>
      <c r="O108" s="1601">
        <v>2402.3616999999999</v>
      </c>
      <c r="P108" s="1601">
        <v>5.5118999999999998</v>
      </c>
      <c r="Q108" s="1601">
        <v>-76.004800000000003</v>
      </c>
      <c r="R108" s="1612">
        <v>20297.515899999999</v>
      </c>
      <c r="S108" s="379">
        <v>-433.35739999999998</v>
      </c>
      <c r="T108" s="1612">
        <v>19864.158500000001</v>
      </c>
      <c r="U108" s="382">
        <v>0</v>
      </c>
      <c r="AC108" s="379"/>
    </row>
    <row r="109" spans="1:29" x14ac:dyDescent="0.15">
      <c r="A109" s="153" t="s">
        <v>175</v>
      </c>
      <c r="B109" s="264">
        <v>3312.2266</v>
      </c>
      <c r="C109" s="143">
        <v>2568.2617</v>
      </c>
      <c r="D109" s="143">
        <v>2073.4920999999999</v>
      </c>
      <c r="E109" s="143">
        <v>234.17789999999999</v>
      </c>
      <c r="F109" s="143">
        <v>325.94810000000001</v>
      </c>
      <c r="G109" s="143">
        <v>-323.48439999999999</v>
      </c>
      <c r="H109" s="144">
        <v>8190.6220999999996</v>
      </c>
      <c r="I109" s="143">
        <v>-42.370100000000001</v>
      </c>
      <c r="J109" s="144">
        <v>8148.2520000000004</v>
      </c>
      <c r="L109" s="1598">
        <v>3312.2266</v>
      </c>
      <c r="M109" s="725">
        <v>2568.2617</v>
      </c>
      <c r="N109" s="725">
        <v>2073.4920999999999</v>
      </c>
      <c r="O109" s="725">
        <v>234.17789999999999</v>
      </c>
      <c r="P109" s="725">
        <v>325.94810000000001</v>
      </c>
      <c r="Q109" s="725">
        <v>-323.48439999999999</v>
      </c>
      <c r="R109" s="1346">
        <v>8190.6220999999996</v>
      </c>
      <c r="S109" s="143">
        <v>-42.370100000000001</v>
      </c>
      <c r="T109" s="1346">
        <v>8148.2520000000004</v>
      </c>
      <c r="U109" s="382">
        <v>0</v>
      </c>
      <c r="AC109" s="379"/>
    </row>
    <row r="110" spans="1:29" x14ac:dyDescent="0.15">
      <c r="A110" s="153" t="s">
        <v>211</v>
      </c>
      <c r="B110" s="264">
        <v>1485.4059999999999</v>
      </c>
      <c r="C110" s="143">
        <v>323.8974</v>
      </c>
      <c r="D110" s="143">
        <v>42.533200000000001</v>
      </c>
      <c r="E110" s="143">
        <v>622.5829</v>
      </c>
      <c r="F110" s="143">
        <v>0</v>
      </c>
      <c r="G110" s="143">
        <v>-237.03749999999999</v>
      </c>
      <c r="H110" s="144">
        <v>2237.3820000000001</v>
      </c>
      <c r="I110" s="143">
        <v>-99.915300000000002</v>
      </c>
      <c r="J110" s="144">
        <v>2137.4666999999999</v>
      </c>
      <c r="L110" s="1598">
        <v>1485.4059999999999</v>
      </c>
      <c r="M110" s="725">
        <v>323.8974</v>
      </c>
      <c r="N110" s="725">
        <v>42.533200000000001</v>
      </c>
      <c r="O110" s="725">
        <v>622.5829</v>
      </c>
      <c r="P110" s="725">
        <v>0</v>
      </c>
      <c r="Q110" s="725">
        <v>-237.03749999999999</v>
      </c>
      <c r="R110" s="1346">
        <v>2237.3820000000001</v>
      </c>
      <c r="S110" s="143">
        <v>-99.915300000000002</v>
      </c>
      <c r="T110" s="1346">
        <v>2137.4666999999999</v>
      </c>
      <c r="U110" s="382">
        <v>0</v>
      </c>
      <c r="AC110" s="379"/>
    </row>
    <row r="111" spans="1:29" x14ac:dyDescent="0.15">
      <c r="A111" s="155" t="s">
        <v>181</v>
      </c>
      <c r="B111" s="265">
        <v>2.4841000000000002</v>
      </c>
      <c r="C111" s="147">
        <v>0</v>
      </c>
      <c r="D111" s="147">
        <v>0</v>
      </c>
      <c r="E111" s="147">
        <v>2.7143000000000002</v>
      </c>
      <c r="F111" s="147">
        <v>4.6753</v>
      </c>
      <c r="G111" s="147">
        <v>0</v>
      </c>
      <c r="H111" s="148">
        <v>9.8736999999999995</v>
      </c>
      <c r="I111" s="147">
        <v>-2.7711999999999999</v>
      </c>
      <c r="J111" s="148">
        <v>7.1025</v>
      </c>
      <c r="L111" s="1599">
        <v>2.4841000000000002</v>
      </c>
      <c r="M111" s="668">
        <v>0</v>
      </c>
      <c r="N111" s="668">
        <v>0</v>
      </c>
      <c r="O111" s="668">
        <v>2.7143000000000002</v>
      </c>
      <c r="P111" s="668">
        <v>4.6753</v>
      </c>
      <c r="Q111" s="668">
        <v>0</v>
      </c>
      <c r="R111" s="148">
        <v>9.8736999999999995</v>
      </c>
      <c r="S111" s="147">
        <v>-2.7711999999999999</v>
      </c>
      <c r="T111" s="148">
        <v>7.1025</v>
      </c>
      <c r="U111" s="382">
        <v>0</v>
      </c>
      <c r="AC111" s="379"/>
    </row>
    <row r="112" spans="1:29" x14ac:dyDescent="0.15">
      <c r="A112" s="250" t="s">
        <v>164</v>
      </c>
      <c r="B112" s="394">
        <v>13134.1646</v>
      </c>
      <c r="C112" s="395">
        <v>7608.2516999999998</v>
      </c>
      <c r="D112" s="395">
        <v>7031.5321000000004</v>
      </c>
      <c r="E112" s="395">
        <v>3261.8368</v>
      </c>
      <c r="F112" s="395">
        <v>336.13529999999997</v>
      </c>
      <c r="G112" s="395">
        <v>-636.52670000000001</v>
      </c>
      <c r="H112" s="396">
        <v>30735.393700000001</v>
      </c>
      <c r="I112" s="395">
        <v>-578.41409999999996</v>
      </c>
      <c r="J112" s="396">
        <v>30156.979599999999</v>
      </c>
      <c r="L112" s="1607">
        <v>13134.1646</v>
      </c>
      <c r="M112" s="1608">
        <v>7608.2516999999998</v>
      </c>
      <c r="N112" s="1608">
        <v>7031.5321000000004</v>
      </c>
      <c r="O112" s="1608">
        <v>3261.8368</v>
      </c>
      <c r="P112" s="1608">
        <v>336.13529999999997</v>
      </c>
      <c r="Q112" s="1608">
        <v>-636.52670000000001</v>
      </c>
      <c r="R112" s="396">
        <v>30735.393700000001</v>
      </c>
      <c r="S112" s="395">
        <v>-578.41409999999996</v>
      </c>
      <c r="T112" s="396">
        <v>30156.979599999999</v>
      </c>
      <c r="U112" s="382">
        <v>0</v>
      </c>
      <c r="AC112" s="379"/>
    </row>
    <row r="113" spans="1:29" x14ac:dyDescent="0.15">
      <c r="A113" s="397" t="s">
        <v>127</v>
      </c>
      <c r="B113" s="398">
        <v>16.402000000000001</v>
      </c>
      <c r="C113" s="399">
        <v>0.34699999999999998</v>
      </c>
      <c r="D113" s="399">
        <v>0.1116</v>
      </c>
      <c r="E113" s="399">
        <v>292.31560000000002</v>
      </c>
      <c r="F113" s="399">
        <v>327.35039999999998</v>
      </c>
      <c r="G113" s="399"/>
      <c r="H113" s="400"/>
      <c r="I113" s="399"/>
      <c r="J113" s="400"/>
      <c r="L113" s="1609">
        <v>16.402000000000001</v>
      </c>
      <c r="M113" s="1610">
        <v>0.34699999999999998</v>
      </c>
      <c r="N113" s="1610">
        <v>0.1116</v>
      </c>
      <c r="O113" s="1610">
        <v>292.31560000000002</v>
      </c>
      <c r="P113" s="1610">
        <v>327.35039999999998</v>
      </c>
      <c r="Q113" s="1610" t="s">
        <v>322</v>
      </c>
      <c r="R113" s="400" t="s">
        <v>322</v>
      </c>
      <c r="S113" s="399"/>
      <c r="T113" s="400"/>
      <c r="U113" s="382">
        <v>0</v>
      </c>
      <c r="AC113" s="379"/>
    </row>
    <row r="114" spans="1:29" x14ac:dyDescent="0.15">
      <c r="U114" s="379"/>
      <c r="V114" s="379"/>
      <c r="W114" s="379"/>
      <c r="X114" s="379"/>
      <c r="Y114" s="379"/>
      <c r="Z114" s="379"/>
      <c r="AA114" s="379"/>
      <c r="AB114" s="379"/>
    </row>
    <row r="115" spans="1:29" hidden="1" outlineLevel="1" x14ac:dyDescent="0.15">
      <c r="A115" s="416" t="s">
        <v>271</v>
      </c>
      <c r="B115" s="358"/>
      <c r="C115" s="358"/>
      <c r="D115" s="358"/>
      <c r="E115" s="358"/>
      <c r="F115" s="358"/>
      <c r="G115" s="358"/>
      <c r="H115" s="358"/>
      <c r="I115" s="358"/>
      <c r="J115" s="358"/>
      <c r="U115" s="379"/>
      <c r="V115" s="379"/>
      <c r="W115" s="379"/>
      <c r="X115" s="379"/>
      <c r="Y115" s="379"/>
      <c r="Z115" s="379"/>
      <c r="AA115" s="379"/>
      <c r="AB115" s="379"/>
    </row>
    <row r="116" spans="1:29" hidden="1" outlineLevel="1" x14ac:dyDescent="0.15">
      <c r="A116" s="416"/>
      <c r="B116" s="358"/>
      <c r="C116" s="358"/>
      <c r="D116" s="358"/>
      <c r="E116" s="358"/>
      <c r="F116" s="358"/>
      <c r="G116" s="358"/>
      <c r="H116" s="358"/>
      <c r="I116" s="358"/>
      <c r="J116" s="358"/>
    </row>
    <row r="117" spans="1:29" hidden="1" outlineLevel="1" x14ac:dyDescent="0.15">
      <c r="A117" s="417" t="s">
        <v>1085</v>
      </c>
      <c r="B117" s="358"/>
      <c r="C117" s="358"/>
      <c r="D117" s="358"/>
      <c r="E117" s="358"/>
      <c r="F117" s="358"/>
      <c r="G117" s="358"/>
      <c r="H117" s="358"/>
      <c r="I117" s="358"/>
      <c r="J117" s="358"/>
    </row>
    <row r="118" spans="1:29" ht="5.0999999999999996" hidden="1" customHeight="1" outlineLevel="1" x14ac:dyDescent="0.15">
      <c r="A118" s="417"/>
      <c r="B118" s="358"/>
      <c r="C118" s="358"/>
      <c r="D118" s="358"/>
      <c r="E118" s="358"/>
      <c r="F118" s="358"/>
      <c r="G118" s="358"/>
      <c r="H118" s="358"/>
      <c r="I118" s="358"/>
      <c r="J118" s="358"/>
    </row>
    <row r="119" spans="1:29" hidden="1" outlineLevel="1" x14ac:dyDescent="0.15">
      <c r="A119" s="358" t="s">
        <v>127</v>
      </c>
      <c r="B119" s="418">
        <v>24.1568</v>
      </c>
      <c r="C119" s="418">
        <v>2.1459999999999999</v>
      </c>
      <c r="D119" s="418">
        <v>0</v>
      </c>
      <c r="E119" s="418">
        <v>356.4545</v>
      </c>
      <c r="F119" s="418">
        <v>392.86869999999999</v>
      </c>
      <c r="G119" s="418">
        <v>-775.62599999999998</v>
      </c>
      <c r="H119" s="418">
        <v>0</v>
      </c>
      <c r="I119" s="418">
        <v>26.302799999999934</v>
      </c>
      <c r="J119" s="418">
        <v>0</v>
      </c>
    </row>
    <row r="120" spans="1:29" hidden="1" outlineLevel="1" x14ac:dyDescent="0.15">
      <c r="A120" s="358" t="s">
        <v>272</v>
      </c>
      <c r="B120" s="418">
        <v>243.76390000000001</v>
      </c>
      <c r="C120" s="418">
        <v>56.683799999999998</v>
      </c>
      <c r="D120" s="418">
        <v>74.750699999999995</v>
      </c>
      <c r="E120" s="418">
        <v>17.670299999999997</v>
      </c>
      <c r="F120" s="418"/>
      <c r="G120" s="418"/>
      <c r="H120" s="418"/>
      <c r="I120" s="418"/>
      <c r="J120" s="418"/>
    </row>
    <row r="121" spans="1:29" hidden="1" outlineLevel="1" x14ac:dyDescent="0.15">
      <c r="A121" s="358" t="s">
        <v>126</v>
      </c>
      <c r="B121" s="418">
        <v>-219.6071</v>
      </c>
      <c r="C121" s="418">
        <v>-54.537799999999997</v>
      </c>
      <c r="D121" s="418">
        <v>-74.750699999999995</v>
      </c>
      <c r="E121" s="418">
        <v>338.7842</v>
      </c>
      <c r="F121" s="418"/>
      <c r="G121" s="418"/>
      <c r="H121" s="418"/>
      <c r="I121" s="418"/>
      <c r="J121" s="418"/>
    </row>
    <row r="122" spans="1:29" hidden="1" outlineLevel="1" x14ac:dyDescent="0.15">
      <c r="A122" s="358"/>
      <c r="B122" s="418"/>
      <c r="C122" s="418"/>
      <c r="D122" s="418"/>
      <c r="E122" s="418"/>
      <c r="F122" s="418"/>
      <c r="G122" s="418"/>
      <c r="H122" s="418"/>
      <c r="I122" s="418"/>
      <c r="J122" s="418"/>
    </row>
    <row r="123" spans="1:29" hidden="1" outlineLevel="1" x14ac:dyDescent="0.15">
      <c r="A123" s="417" t="s">
        <v>1086</v>
      </c>
      <c r="B123" s="418"/>
      <c r="C123" s="418"/>
      <c r="D123" s="418"/>
      <c r="E123" s="418"/>
      <c r="F123" s="418"/>
      <c r="G123" s="418"/>
      <c r="H123" s="418"/>
      <c r="I123" s="418"/>
      <c r="J123" s="418"/>
    </row>
    <row r="124" spans="1:29" ht="5.0999999999999996" hidden="1" customHeight="1" outlineLevel="1" x14ac:dyDescent="0.15">
      <c r="A124" s="417"/>
      <c r="B124" s="418"/>
      <c r="C124" s="418"/>
      <c r="D124" s="418"/>
      <c r="E124" s="418"/>
      <c r="F124" s="418"/>
      <c r="G124" s="418"/>
      <c r="H124" s="418"/>
      <c r="I124" s="418"/>
      <c r="J124" s="418"/>
    </row>
    <row r="125" spans="1:29" hidden="1" outlineLevel="1" x14ac:dyDescent="0.15">
      <c r="A125" s="358" t="s">
        <v>127</v>
      </c>
      <c r="B125" s="418">
        <v>16.402000000000001</v>
      </c>
      <c r="C125" s="418">
        <v>0.34699999999999998</v>
      </c>
      <c r="D125" s="418">
        <v>0.1116</v>
      </c>
      <c r="E125" s="418">
        <v>292.31560000000002</v>
      </c>
      <c r="F125" s="418">
        <v>327.35030000000006</v>
      </c>
      <c r="G125" s="418">
        <v>-636.52650000000006</v>
      </c>
      <c r="H125" s="418">
        <v>0</v>
      </c>
      <c r="I125" s="418">
        <v>16.74899999999991</v>
      </c>
      <c r="J125" s="418">
        <v>0</v>
      </c>
    </row>
    <row r="126" spans="1:29" hidden="1" outlineLevel="1" x14ac:dyDescent="0.15">
      <c r="A126" s="358" t="s">
        <v>272</v>
      </c>
      <c r="B126" s="418">
        <v>189.60410000000002</v>
      </c>
      <c r="C126" s="418">
        <v>58.310400000000001</v>
      </c>
      <c r="D126" s="418">
        <v>58.661900000000003</v>
      </c>
      <c r="E126" s="418">
        <v>20.773900000000026</v>
      </c>
      <c r="F126" s="418"/>
      <c r="G126" s="418"/>
      <c r="H126" s="418"/>
      <c r="I126" s="418"/>
      <c r="J126" s="418"/>
    </row>
    <row r="127" spans="1:29" hidden="1" outlineLevel="1" x14ac:dyDescent="0.15">
      <c r="A127" s="358" t="s">
        <v>126</v>
      </c>
      <c r="B127" s="418">
        <v>-173.2021</v>
      </c>
      <c r="C127" s="418">
        <v>-57.9634</v>
      </c>
      <c r="D127" s="418">
        <v>-58.5503</v>
      </c>
      <c r="E127" s="418">
        <v>271.54169999999999</v>
      </c>
      <c r="F127" s="418"/>
      <c r="G127" s="418"/>
      <c r="H127" s="418"/>
      <c r="I127" s="418"/>
      <c r="J127" s="418"/>
    </row>
    <row r="128" spans="1:29" hidden="1" outlineLevel="1" x14ac:dyDescent="0.15">
      <c r="A128" s="360"/>
      <c r="B128" s="419"/>
      <c r="C128" s="419"/>
      <c r="D128" s="419"/>
      <c r="E128" s="419"/>
      <c r="F128" s="419"/>
      <c r="G128" s="419"/>
      <c r="H128" s="419"/>
      <c r="I128" s="419"/>
      <c r="J128" s="419"/>
    </row>
    <row r="129" spans="1:10" hidden="1" outlineLevel="1" x14ac:dyDescent="0.15">
      <c r="A129" s="360"/>
      <c r="B129" s="419"/>
      <c r="C129" s="419"/>
      <c r="D129" s="419"/>
      <c r="E129" s="419"/>
      <c r="F129" s="419"/>
      <c r="G129" s="419"/>
      <c r="H129" s="419"/>
      <c r="I129" s="419"/>
      <c r="J129" s="419"/>
    </row>
    <row r="130" spans="1:10" hidden="1" outlineLevel="1" x14ac:dyDescent="0.15">
      <c r="A130" s="360"/>
      <c r="B130" s="419"/>
      <c r="C130" s="419"/>
      <c r="D130" s="419"/>
      <c r="E130" s="419"/>
      <c r="F130" s="419"/>
      <c r="G130" s="419"/>
      <c r="H130" s="419"/>
      <c r="I130" s="419"/>
      <c r="J130" s="419"/>
    </row>
    <row r="131" spans="1:10" hidden="1" outlineLevel="1" x14ac:dyDescent="0.15">
      <c r="A131" s="360"/>
      <c r="B131" s="419"/>
      <c r="C131" s="419"/>
      <c r="D131" s="419"/>
      <c r="E131" s="419"/>
      <c r="F131" s="419"/>
      <c r="G131" s="419"/>
      <c r="H131" s="419"/>
      <c r="I131" s="419"/>
      <c r="J131" s="419"/>
    </row>
    <row r="132" spans="1:10" hidden="1" outlineLevel="1" x14ac:dyDescent="0.15">
      <c r="B132" s="420"/>
      <c r="C132" s="420"/>
      <c r="D132" s="420"/>
      <c r="E132" s="420"/>
      <c r="F132" s="420"/>
      <c r="G132" s="420"/>
      <c r="H132" s="420"/>
      <c r="I132" s="420"/>
      <c r="J132" s="420"/>
    </row>
    <row r="133" spans="1:10" hidden="1" outlineLevel="1" x14ac:dyDescent="0.15">
      <c r="B133" s="420" t="s">
        <v>1024</v>
      </c>
      <c r="C133" s="420"/>
      <c r="D133" s="420"/>
      <c r="E133" s="420"/>
      <c r="F133" s="420"/>
      <c r="G133" s="420"/>
      <c r="H133" s="420"/>
      <c r="I133" s="420"/>
      <c r="J133" s="420"/>
    </row>
    <row r="134" spans="1:10" hidden="1" outlineLevel="1" x14ac:dyDescent="0.15">
      <c r="B134" s="1474">
        <v>0</v>
      </c>
      <c r="C134" s="1475">
        <v>0</v>
      </c>
      <c r="D134" s="1475">
        <v>-1.0000000000331966E-4</v>
      </c>
      <c r="E134" s="1475">
        <v>0</v>
      </c>
      <c r="F134" s="1475">
        <v>0</v>
      </c>
      <c r="G134" s="1475">
        <v>0</v>
      </c>
      <c r="H134" s="1475">
        <v>0</v>
      </c>
      <c r="I134" s="1475">
        <v>-9.9999999997990585E-5</v>
      </c>
      <c r="J134" s="1476">
        <v>0</v>
      </c>
    </row>
    <row r="135" spans="1:10" hidden="1" outlineLevel="1" x14ac:dyDescent="0.15">
      <c r="B135" s="1477">
        <v>0</v>
      </c>
      <c r="C135" s="1478">
        <v>0</v>
      </c>
      <c r="D135" s="1478">
        <v>0</v>
      </c>
      <c r="E135" s="1478">
        <v>0</v>
      </c>
      <c r="F135" s="1478">
        <v>0</v>
      </c>
      <c r="G135" s="1478">
        <v>0</v>
      </c>
      <c r="H135" s="1478">
        <v>0</v>
      </c>
      <c r="I135" s="1478">
        <v>0</v>
      </c>
      <c r="J135" s="1479">
        <v>0</v>
      </c>
    </row>
    <row r="136" spans="1:10" hidden="1" outlineLevel="1" x14ac:dyDescent="0.15">
      <c r="B136" s="1477">
        <v>0</v>
      </c>
      <c r="C136" s="1478">
        <v>0</v>
      </c>
      <c r="D136" s="1478">
        <v>0</v>
      </c>
      <c r="E136" s="1478">
        <v>0</v>
      </c>
      <c r="F136" s="1478">
        <v>9.9999999999766942E-5</v>
      </c>
      <c r="G136" s="1478">
        <v>-9.9999999996214228E-5</v>
      </c>
      <c r="H136" s="1478">
        <v>-9.999999929277692E-5</v>
      </c>
      <c r="I136" s="1478">
        <v>0</v>
      </c>
      <c r="J136" s="1479">
        <v>0</v>
      </c>
    </row>
    <row r="137" spans="1:10" hidden="1" outlineLevel="1" x14ac:dyDescent="0.15">
      <c r="B137" s="1480">
        <v>0</v>
      </c>
      <c r="C137" s="1481">
        <v>0</v>
      </c>
      <c r="D137" s="1481">
        <v>0</v>
      </c>
      <c r="E137" s="1481">
        <v>0</v>
      </c>
      <c r="F137" s="1481">
        <v>0</v>
      </c>
      <c r="G137" s="1481">
        <v>0</v>
      </c>
      <c r="H137" s="1481">
        <v>9.999999929277692E-5</v>
      </c>
      <c r="I137" s="1481">
        <v>1.0000000003174137E-4</v>
      </c>
      <c r="J137" s="1482">
        <v>-9.999999929277692E-5</v>
      </c>
    </row>
    <row r="138" spans="1:10" hidden="1" outlineLevel="1" x14ac:dyDescent="0.15"/>
    <row r="139" spans="1:10" hidden="1" outlineLevel="1" x14ac:dyDescent="0.15">
      <c r="B139" s="420" t="s">
        <v>1025</v>
      </c>
      <c r="C139" s="420"/>
      <c r="D139" s="420"/>
      <c r="E139" s="420"/>
      <c r="F139" s="420"/>
      <c r="G139" s="420"/>
      <c r="H139" s="420"/>
      <c r="I139" s="420"/>
      <c r="J139" s="420"/>
    </row>
    <row r="140" spans="1:10" hidden="1" outlineLevel="1" x14ac:dyDescent="0.15">
      <c r="B140" s="1474">
        <v>0</v>
      </c>
      <c r="C140" s="1475">
        <v>0</v>
      </c>
      <c r="D140" s="1475">
        <v>0</v>
      </c>
      <c r="E140" s="1475">
        <v>0</v>
      </c>
      <c r="F140" s="1475">
        <v>0</v>
      </c>
      <c r="G140" s="1475">
        <v>0</v>
      </c>
      <c r="H140" s="1475">
        <v>-9.9999999974897946E-5</v>
      </c>
      <c r="I140" s="1475">
        <v>0</v>
      </c>
      <c r="J140" s="1476">
        <v>-9.9999999974897946E-5</v>
      </c>
    </row>
    <row r="141" spans="1:10" hidden="1" outlineLevel="1" x14ac:dyDescent="0.15">
      <c r="B141" s="1477">
        <v>0</v>
      </c>
      <c r="C141" s="1478">
        <v>0</v>
      </c>
      <c r="D141" s="1478">
        <v>0</v>
      </c>
      <c r="E141" s="1478">
        <v>0</v>
      </c>
      <c r="F141" s="1478">
        <v>0</v>
      </c>
      <c r="G141" s="1478">
        <v>0</v>
      </c>
      <c r="H141" s="1478">
        <v>0.10009999999999764</v>
      </c>
      <c r="I141" s="1478">
        <v>0</v>
      </c>
      <c r="J141" s="1479">
        <v>9.9999999999909051E-2</v>
      </c>
    </row>
    <row r="142" spans="1:10" hidden="1" outlineLevel="1" x14ac:dyDescent="0.15">
      <c r="B142" s="1477">
        <v>0</v>
      </c>
      <c r="C142" s="1478">
        <v>0</v>
      </c>
      <c r="D142" s="1478">
        <v>0</v>
      </c>
      <c r="E142" s="1478">
        <v>1.0000000020227162E-4</v>
      </c>
      <c r="F142" s="1478">
        <v>0</v>
      </c>
      <c r="G142" s="1478">
        <v>0</v>
      </c>
      <c r="H142" s="1478">
        <v>0</v>
      </c>
      <c r="I142" s="1478">
        <v>-9.9999999974897946E-5</v>
      </c>
      <c r="J142" s="1479">
        <v>0</v>
      </c>
    </row>
    <row r="143" spans="1:10" hidden="1" outlineLevel="1" x14ac:dyDescent="0.15">
      <c r="B143" s="1480">
        <v>0</v>
      </c>
      <c r="C143" s="1481">
        <v>0</v>
      </c>
      <c r="D143" s="1481">
        <v>0</v>
      </c>
      <c r="E143" s="1481">
        <v>0</v>
      </c>
      <c r="F143" s="1481">
        <v>0</v>
      </c>
      <c r="G143" s="1481">
        <v>0</v>
      </c>
      <c r="H143" s="1481">
        <v>1.0000000111176632E-4</v>
      </c>
      <c r="I143" s="1481">
        <v>-9.9999999974897946E-5</v>
      </c>
      <c r="J143" s="1482">
        <v>0</v>
      </c>
    </row>
    <row r="144" spans="1:10" hidden="1" outlineLevel="1" x14ac:dyDescent="0.15"/>
    <row r="145" spans="21:29" hidden="1" outlineLevel="1" x14ac:dyDescent="0.15"/>
    <row r="146" spans="21:29" hidden="1" outlineLevel="1" x14ac:dyDescent="0.15"/>
    <row r="147" spans="21:29" hidden="1" outlineLevel="1" x14ac:dyDescent="0.15"/>
    <row r="148" spans="21:29" collapsed="1" x14ac:dyDescent="0.15"/>
    <row r="154" spans="21:29" x14ac:dyDescent="0.15">
      <c r="U154" s="379"/>
      <c r="V154" s="379"/>
      <c r="W154" s="379"/>
      <c r="X154" s="379"/>
      <c r="Y154" s="379"/>
      <c r="Z154" s="379"/>
      <c r="AA154" s="379"/>
      <c r="AB154" s="379"/>
      <c r="AC154" s="379"/>
    </row>
    <row r="155" spans="21:29" x14ac:dyDescent="0.15">
      <c r="U155" s="379"/>
      <c r="V155" s="379"/>
      <c r="W155" s="379"/>
      <c r="X155" s="379"/>
      <c r="Y155" s="379"/>
      <c r="Z155" s="379"/>
      <c r="AA155" s="379"/>
      <c r="AB155" s="379"/>
      <c r="AC155" s="379"/>
    </row>
    <row r="179" spans="12:12" x14ac:dyDescent="0.15">
      <c r="L179" s="195"/>
    </row>
    <row r="180" spans="12:12" x14ac:dyDescent="0.15">
      <c r="L180" s="195"/>
    </row>
    <row r="181" spans="12:12" x14ac:dyDescent="0.15">
      <c r="L181" s="195"/>
    </row>
    <row r="182" spans="12:12" x14ac:dyDescent="0.15">
      <c r="L182" s="195"/>
    </row>
    <row r="183" spans="12:12" x14ac:dyDescent="0.15">
      <c r="L183" s="195"/>
    </row>
    <row r="184" spans="12:12" x14ac:dyDescent="0.15">
      <c r="L184" s="195"/>
    </row>
    <row r="185" spans="12:12" x14ac:dyDescent="0.15">
      <c r="L185" s="195"/>
    </row>
    <row r="186" spans="12:12" x14ac:dyDescent="0.15">
      <c r="L186" s="195"/>
    </row>
    <row r="187" spans="12:12" x14ac:dyDescent="0.15">
      <c r="L187" s="195"/>
    </row>
    <row r="188" spans="12:12" x14ac:dyDescent="0.15">
      <c r="L188" s="195"/>
    </row>
    <row r="189" spans="12:12" x14ac:dyDescent="0.15">
      <c r="L189" s="195"/>
    </row>
  </sheetData>
  <sheetProtection password="CE88" sheet="1" objects="1" scenarios="1"/>
  <customSheetViews>
    <customSheetView guid="{793F3B1E-FBDD-4F95-900E-0C0ECCDB4D46}" colorId="48" showPageBreaks="1" showGridLines="0" printArea="1" showRuler="0" topLeftCell="A70">
      <selection activeCell="B4" sqref="B4"/>
      <rowBreaks count="1" manualBreakCount="1">
        <brk id="59" max="7" man="1"/>
      </rowBreaks>
      <pageMargins left="0.47244094488188981" right="0.39370078740157483" top="0.55118110236220474" bottom="0.31496062992125984" header="0.51181102362204722" footer="0.51181102362204722"/>
      <printOptions horizontalCentered="1"/>
      <pageSetup paperSize="9" scale="76" orientation="portrait" r:id="rId1"/>
      <headerFooter alignWithMargins="0"/>
    </customSheetView>
    <customSheetView guid="{EAC6B198-1B17-4EE8-96EE-83FC5F67655F}" colorId="48" showGridLines="0" hiddenColumns="1" showRuler="0">
      <selection activeCell="A9" sqref="A9"/>
      <pageMargins left="0.78740157480314965" right="0.39370078740157483" top="0.55118110236220474" bottom="0.31496062992125984" header="0.51181102362204722" footer="0.51181102362204722"/>
      <printOptions horizontalCentered="1"/>
      <pageSetup paperSize="9" scale="90" orientation="portrait" r:id="rId2"/>
      <headerFooter alignWithMargins="0"/>
    </customSheetView>
    <customSheetView guid="{ACC8F63C-94FC-4E4C-A29A-54E9AFCFAE65}" colorId="48" showPageBreaks="1" showGridLines="0" printArea="1" showRuler="0">
      <selection activeCell="A8" sqref="A8"/>
      <rowBreaks count="1" manualBreakCount="1">
        <brk id="59" max="7" man="1"/>
      </rowBreaks>
      <pageMargins left="0.59055118110236227" right="0.39370078740157483" top="0.55118110236220474" bottom="0.31496062992125984" header="0.51181102362204722" footer="0.51181102362204722"/>
      <printOptions horizontalCentered="1"/>
      <pageSetup paperSize="9" scale="80" orientation="portrait" r:id="rId3"/>
      <headerFooter alignWithMargins="0"/>
    </customSheetView>
  </customSheetViews>
  <phoneticPr fontId="0" type="noConversion"/>
  <conditionalFormatting sqref="B7:J113">
    <cfRule type="expression" dxfId="10" priority="1">
      <formula>IF(AND(B7&gt;-0.49,B7&lt;0.49),IF(B7=0,FALSE,TRUE),FALSE)</formula>
    </cfRule>
  </conditionalFormatting>
  <printOptions horizontalCentered="1"/>
  <pageMargins left="0.43307086614173229" right="0.15748031496062992" top="0.55118110236220474" bottom="0.31496062992125984" header="0.51181102362204722" footer="0.51181102362204722"/>
  <pageSetup paperSize="9" scale="65" fitToHeight="2" orientation="landscape" r:id="rId4"/>
  <headerFooter alignWithMargins="0"/>
  <rowBreaks count="1" manualBreakCount="1">
    <brk id="56"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outlinePr showOutlineSymbols="0"/>
    <pageSetUpPr autoPageBreaks="0" fitToPage="1"/>
  </sheetPr>
  <dimension ref="A1:AC77"/>
  <sheetViews>
    <sheetView showGridLines="0" showOutlineSymbols="0" defaultGridColor="0" colorId="48" zoomScale="80" zoomScaleNormal="80" workbookViewId="0">
      <pane ySplit="7" topLeftCell="A8" activePane="bottomLeft" state="frozen"/>
      <selection activeCell="A12" sqref="A12:C12"/>
      <selection pane="bottomLeft" activeCell="A8" sqref="A8"/>
    </sheetView>
  </sheetViews>
  <sheetFormatPr defaultColWidth="9.140625" defaultRowHeight="11.25" outlineLevelRow="1" outlineLevelCol="1" x14ac:dyDescent="0.15"/>
  <cols>
    <col min="1" max="2" width="11.28515625" style="193" customWidth="1"/>
    <col min="3" max="4" width="1.28515625" style="193" customWidth="1"/>
    <col min="5" max="5" width="48.5703125" style="193" customWidth="1"/>
    <col min="6" max="7" width="11.28515625" style="193" customWidth="1"/>
    <col min="8" max="8" width="13.42578125" style="193" customWidth="1"/>
    <col min="9" max="11" width="11.28515625" style="193" customWidth="1"/>
    <col min="12" max="12" width="2.42578125" style="193" customWidth="1"/>
    <col min="13" max="13" width="11.28515625" style="193" customWidth="1"/>
    <col min="14" max="14" width="2.7109375" style="193" customWidth="1"/>
    <col min="15" max="15" width="7.7109375" style="270" hidden="1" customWidth="1" outlineLevel="1"/>
    <col min="16" max="16" width="20.85546875" style="193" hidden="1" customWidth="1" outlineLevel="1"/>
    <col min="17" max="19" width="0" style="193" hidden="1" customWidth="1" outlineLevel="1"/>
    <col min="20" max="20" width="2.7109375" style="193" hidden="1" customWidth="1" outlineLevel="1"/>
    <col min="21" max="25" width="4.7109375" style="193" hidden="1" customWidth="1" outlineLevel="1"/>
    <col min="26" max="28" width="0" style="193" hidden="1" customWidth="1" outlineLevel="1"/>
    <col min="29" max="29" width="9.140625" style="193" collapsed="1"/>
    <col min="30" max="16384" width="9.140625" style="193"/>
  </cols>
  <sheetData>
    <row r="1" spans="1:27" ht="15.75" customHeight="1" x14ac:dyDescent="0.2">
      <c r="A1" s="267" t="s">
        <v>397</v>
      </c>
      <c r="B1" s="180"/>
      <c r="C1" s="180"/>
      <c r="D1" s="180"/>
      <c r="E1" s="267"/>
      <c r="F1" s="225"/>
      <c r="G1" s="268"/>
      <c r="H1" s="268"/>
      <c r="I1" s="225"/>
      <c r="J1" s="180"/>
      <c r="K1" s="180"/>
      <c r="L1" s="226"/>
      <c r="M1" s="226"/>
      <c r="N1" s="269"/>
    </row>
    <row r="2" spans="1:27" ht="15.75" customHeight="1" x14ac:dyDescent="0.2">
      <c r="A2" s="267"/>
      <c r="B2" s="180"/>
      <c r="C2" s="180"/>
      <c r="D2" s="180"/>
      <c r="E2" s="267"/>
      <c r="F2" s="225"/>
      <c r="G2" s="268"/>
      <c r="H2" s="268"/>
      <c r="I2" s="225"/>
      <c r="J2" s="180"/>
      <c r="K2" s="180"/>
      <c r="L2" s="226"/>
      <c r="M2" s="226"/>
      <c r="N2" s="269"/>
    </row>
    <row r="3" spans="1:27" ht="12" customHeight="1" x14ac:dyDescent="0.15">
      <c r="A3" s="271"/>
      <c r="B3" s="199"/>
      <c r="C3" s="199"/>
      <c r="D3" s="199"/>
      <c r="E3" s="199"/>
      <c r="F3" s="199"/>
      <c r="G3" s="199"/>
      <c r="H3" s="199"/>
      <c r="I3" s="199"/>
      <c r="J3" s="199"/>
      <c r="K3" s="199"/>
      <c r="L3" s="272"/>
      <c r="M3" s="273" t="s">
        <v>938</v>
      </c>
    </row>
    <row r="4" spans="1:27" ht="2.1" customHeight="1" x14ac:dyDescent="0.15">
      <c r="A4" s="274"/>
      <c r="B4" s="202"/>
      <c r="C4" s="202"/>
      <c r="D4" s="202"/>
      <c r="E4" s="202"/>
      <c r="F4" s="202"/>
      <c r="G4" s="202"/>
      <c r="H4" s="202"/>
      <c r="I4" s="202"/>
      <c r="J4" s="202"/>
      <c r="K4" s="202"/>
      <c r="L4" s="275"/>
      <c r="M4" s="276"/>
    </row>
    <row r="5" spans="1:27" ht="12" customHeight="1" x14ac:dyDescent="0.15">
      <c r="A5" s="277"/>
      <c r="B5" s="278" t="s">
        <v>168</v>
      </c>
      <c r="C5" s="275"/>
      <c r="D5" s="275"/>
      <c r="E5" s="202"/>
      <c r="F5" s="278"/>
      <c r="G5" s="278"/>
      <c r="H5" s="278"/>
      <c r="I5" s="278"/>
      <c r="J5" s="278" t="s">
        <v>37</v>
      </c>
      <c r="K5" s="278"/>
      <c r="L5" s="278"/>
      <c r="M5" s="279"/>
      <c r="N5" s="261"/>
    </row>
    <row r="6" spans="1:27" ht="12" customHeight="1" x14ac:dyDescent="0.15">
      <c r="A6" s="277" t="s">
        <v>159</v>
      </c>
      <c r="B6" s="278" t="s">
        <v>169</v>
      </c>
      <c r="C6" s="275"/>
      <c r="D6" s="275"/>
      <c r="E6" s="202"/>
      <c r="F6" s="278"/>
      <c r="G6" s="278" t="s">
        <v>170</v>
      </c>
      <c r="H6" s="278" t="s">
        <v>168</v>
      </c>
      <c r="I6" s="278" t="s">
        <v>264</v>
      </c>
      <c r="J6" s="278" t="s">
        <v>216</v>
      </c>
      <c r="K6" s="278"/>
      <c r="L6" s="1293"/>
      <c r="M6" s="279" t="s">
        <v>172</v>
      </c>
      <c r="N6" s="261"/>
    </row>
    <row r="7" spans="1:27" ht="12" customHeight="1" x14ac:dyDescent="0.15">
      <c r="A7" s="280" t="s">
        <v>939</v>
      </c>
      <c r="B7" s="281" t="s">
        <v>940</v>
      </c>
      <c r="C7" s="282"/>
      <c r="D7" s="282"/>
      <c r="E7" s="283" t="s">
        <v>1042</v>
      </c>
      <c r="F7" s="281" t="s">
        <v>159</v>
      </c>
      <c r="G7" s="281" t="s">
        <v>173</v>
      </c>
      <c r="H7" s="281" t="s">
        <v>169</v>
      </c>
      <c r="I7" s="281" t="s">
        <v>265</v>
      </c>
      <c r="J7" s="281" t="s">
        <v>38</v>
      </c>
      <c r="K7" s="281" t="s">
        <v>205</v>
      </c>
      <c r="L7" s="1293"/>
      <c r="M7" s="284" t="s">
        <v>161</v>
      </c>
      <c r="N7" s="261"/>
      <c r="O7" s="193"/>
    </row>
    <row r="8" spans="1:27" ht="12" customHeight="1" x14ac:dyDescent="0.15">
      <c r="A8" s="209"/>
      <c r="B8" s="139"/>
      <c r="C8" s="140"/>
      <c r="D8" s="139"/>
      <c r="E8" s="285" t="s">
        <v>174</v>
      </c>
      <c r="F8" s="139"/>
      <c r="G8" s="139"/>
      <c r="H8" s="139"/>
      <c r="I8" s="139"/>
      <c r="J8" s="139"/>
      <c r="K8" s="139"/>
      <c r="L8" s="140"/>
      <c r="M8" s="140"/>
      <c r="N8" s="180"/>
      <c r="O8" s="193"/>
      <c r="AA8" s="193" t="s">
        <v>469</v>
      </c>
    </row>
    <row r="9" spans="1:27" ht="12" customHeight="1" x14ac:dyDescent="0.15">
      <c r="A9" s="262">
        <v>707.80600000000004</v>
      </c>
      <c r="B9" s="163">
        <v>350.14400000000001</v>
      </c>
      <c r="C9" s="286"/>
      <c r="D9" s="287"/>
      <c r="E9" s="287" t="s">
        <v>198</v>
      </c>
      <c r="F9" s="163">
        <v>651.57500000000005</v>
      </c>
      <c r="G9" s="163">
        <v>136.47900000000001</v>
      </c>
      <c r="H9" s="163">
        <v>475.09399999999999</v>
      </c>
      <c r="I9" s="163">
        <v>73.051000000000002</v>
      </c>
      <c r="J9" s="163">
        <v>123.815</v>
      </c>
      <c r="K9" s="163">
        <v>-0.46500000000000002</v>
      </c>
      <c r="L9" s="164"/>
      <c r="M9" s="164">
        <v>1459.55</v>
      </c>
      <c r="N9" s="288"/>
      <c r="O9" s="193" t="s">
        <v>1074</v>
      </c>
      <c r="AA9" s="193">
        <v>-9.9999999974897946E-4</v>
      </c>
    </row>
    <row r="10" spans="1:27" ht="12" customHeight="1" x14ac:dyDescent="0.15">
      <c r="A10" s="262">
        <v>70917.834000000003</v>
      </c>
      <c r="B10" s="163">
        <v>9716.9850000000006</v>
      </c>
      <c r="C10" s="286"/>
      <c r="D10" s="287"/>
      <c r="E10" s="287" t="s">
        <v>284</v>
      </c>
      <c r="F10" s="163">
        <v>65283.839</v>
      </c>
      <c r="G10" s="163">
        <v>23370.165000000001</v>
      </c>
      <c r="H10" s="163">
        <v>13184.512000000001</v>
      </c>
      <c r="I10" s="163">
        <v>5551.3450000000003</v>
      </c>
      <c r="J10" s="163">
        <v>0</v>
      </c>
      <c r="K10" s="143">
        <v>0</v>
      </c>
      <c r="L10" s="144"/>
      <c r="M10" s="164">
        <v>107389.86</v>
      </c>
      <c r="N10" s="288"/>
      <c r="O10" s="193" t="s">
        <v>337</v>
      </c>
      <c r="AA10" s="193">
        <v>1.0000000038417056E-3</v>
      </c>
    </row>
    <row r="11" spans="1:27" ht="12" customHeight="1" x14ac:dyDescent="0.15">
      <c r="A11" s="262">
        <v>10929.904</v>
      </c>
      <c r="B11" s="163">
        <v>0.125</v>
      </c>
      <c r="C11" s="286"/>
      <c r="D11" s="287"/>
      <c r="E11" s="287" t="s">
        <v>196</v>
      </c>
      <c r="F11" s="163">
        <v>10061.589</v>
      </c>
      <c r="G11" s="163">
        <v>28006.65</v>
      </c>
      <c r="H11" s="163">
        <v>0.17</v>
      </c>
      <c r="I11" s="163">
        <v>420.85300000000001</v>
      </c>
      <c r="J11" s="163">
        <v>88.152000000000001</v>
      </c>
      <c r="K11" s="143">
        <v>0</v>
      </c>
      <c r="L11" s="144"/>
      <c r="M11" s="164">
        <v>38577.413</v>
      </c>
      <c r="N11" s="288"/>
      <c r="O11" s="289"/>
      <c r="P11" s="290" t="s">
        <v>168</v>
      </c>
      <c r="Q11" s="290" t="s">
        <v>170</v>
      </c>
      <c r="R11" s="290" t="s">
        <v>264</v>
      </c>
      <c r="S11" s="291"/>
      <c r="T11" s="292"/>
      <c r="U11" s="293"/>
      <c r="V11" s="293"/>
      <c r="W11" s="293"/>
      <c r="X11" s="293"/>
      <c r="Y11" s="294"/>
      <c r="AA11" s="193">
        <v>1.0000000038417056E-3</v>
      </c>
    </row>
    <row r="12" spans="1:27" ht="12" customHeight="1" x14ac:dyDescent="0.15">
      <c r="A12" s="262">
        <v>11713.200999999999</v>
      </c>
      <c r="B12" s="163">
        <v>117.574</v>
      </c>
      <c r="C12" s="286"/>
      <c r="D12" s="287"/>
      <c r="E12" s="287" t="s">
        <v>199</v>
      </c>
      <c r="F12" s="163">
        <v>10782.657999999999</v>
      </c>
      <c r="G12" s="163">
        <v>334.73899999999998</v>
      </c>
      <c r="H12" s="163">
        <v>159.53100000000001</v>
      </c>
      <c r="I12" s="163">
        <v>80.323999999999998</v>
      </c>
      <c r="J12" s="163">
        <v>18.43</v>
      </c>
      <c r="K12" s="143">
        <v>0</v>
      </c>
      <c r="L12" s="143"/>
      <c r="M12" s="295">
        <v>11375.682000000001</v>
      </c>
      <c r="N12" s="288"/>
      <c r="O12" s="296" t="s">
        <v>159</v>
      </c>
      <c r="P12" s="278" t="s">
        <v>169</v>
      </c>
      <c r="Q12" s="278" t="s">
        <v>173</v>
      </c>
      <c r="R12" s="278" t="s">
        <v>265</v>
      </c>
      <c r="S12" s="275" t="s">
        <v>172</v>
      </c>
      <c r="T12" s="297"/>
      <c r="U12" s="1672" t="s">
        <v>384</v>
      </c>
      <c r="V12" s="1672"/>
      <c r="W12" s="1672"/>
      <c r="X12" s="1672"/>
      <c r="Y12" s="1673"/>
      <c r="AA12" s="193">
        <v>0</v>
      </c>
    </row>
    <row r="13" spans="1:27" ht="12" customHeight="1" x14ac:dyDescent="0.15">
      <c r="A13" s="298">
        <v>912.81299999999999</v>
      </c>
      <c r="B13" s="299">
        <v>0</v>
      </c>
      <c r="C13" s="300"/>
      <c r="D13" s="301"/>
      <c r="E13" s="301" t="s">
        <v>197</v>
      </c>
      <c r="F13" s="299">
        <v>840.29499999999996</v>
      </c>
      <c r="G13" s="299">
        <v>1147.53</v>
      </c>
      <c r="H13" s="299">
        <v>0</v>
      </c>
      <c r="I13" s="299">
        <v>2.0449999999999999</v>
      </c>
      <c r="J13" s="299">
        <v>0</v>
      </c>
      <c r="K13" s="147">
        <v>0</v>
      </c>
      <c r="L13" s="147"/>
      <c r="M13" s="302">
        <v>1989.87</v>
      </c>
      <c r="N13" s="288"/>
      <c r="O13" s="296" t="s">
        <v>160</v>
      </c>
      <c r="P13" s="278" t="s">
        <v>167</v>
      </c>
      <c r="Q13" s="278" t="s">
        <v>161</v>
      </c>
      <c r="R13" s="278" t="s">
        <v>161</v>
      </c>
      <c r="S13" s="278" t="s">
        <v>161</v>
      </c>
      <c r="T13" s="297"/>
      <c r="U13" s="180"/>
      <c r="V13" s="180"/>
      <c r="W13" s="180"/>
      <c r="X13" s="180"/>
      <c r="Y13" s="303"/>
      <c r="AA13" s="193">
        <v>0</v>
      </c>
    </row>
    <row r="14" spans="1:27" s="313" customFormat="1" ht="12" customHeight="1" x14ac:dyDescent="0.15">
      <c r="A14" s="304">
        <v>95181.558000000005</v>
      </c>
      <c r="B14" s="151">
        <v>10184.828</v>
      </c>
      <c r="C14" s="305"/>
      <c r="D14" s="175"/>
      <c r="E14" s="306" t="s">
        <v>200</v>
      </c>
      <c r="F14" s="151">
        <v>87619.956000000006</v>
      </c>
      <c r="G14" s="151">
        <v>52995.563000000002</v>
      </c>
      <c r="H14" s="151">
        <v>13819.306</v>
      </c>
      <c r="I14" s="151">
        <v>6127.6180000000004</v>
      </c>
      <c r="J14" s="151">
        <v>230.39699999999999</v>
      </c>
      <c r="K14" s="151">
        <v>-0.46500000000000002</v>
      </c>
      <c r="L14" s="151"/>
      <c r="M14" s="307">
        <v>160792.375</v>
      </c>
      <c r="N14" s="308"/>
      <c r="O14" s="309">
        <v>95181.558000000005</v>
      </c>
      <c r="P14" s="310">
        <v>10184.8284</v>
      </c>
      <c r="Q14" s="310">
        <v>52995.563399999999</v>
      </c>
      <c r="R14" s="310">
        <v>6127.6175999999996</v>
      </c>
      <c r="S14" s="310">
        <v>160792.37520000001</v>
      </c>
      <c r="T14" s="311"/>
      <c r="U14" s="310">
        <v>0</v>
      </c>
      <c r="V14" s="310">
        <v>4.0000000080908649E-4</v>
      </c>
      <c r="W14" s="310">
        <v>3.9999999717110768E-4</v>
      </c>
      <c r="X14" s="310">
        <v>-4.0000000080908649E-4</v>
      </c>
      <c r="Y14" s="312">
        <v>2.0000000949949026E-4</v>
      </c>
      <c r="AA14" s="193">
        <v>0</v>
      </c>
    </row>
    <row r="15" spans="1:27" ht="12" customHeight="1" x14ac:dyDescent="0.15">
      <c r="A15" s="262">
        <v>0</v>
      </c>
      <c r="B15" s="163">
        <v>12730.664000000001</v>
      </c>
      <c r="C15" s="286"/>
      <c r="D15" s="254"/>
      <c r="E15" s="287" t="s">
        <v>198</v>
      </c>
      <c r="F15" s="163">
        <v>0</v>
      </c>
      <c r="G15" s="163">
        <v>9173.9950000000008</v>
      </c>
      <c r="H15" s="163">
        <v>17273.629000000001</v>
      </c>
      <c r="I15" s="163">
        <v>258.99</v>
      </c>
      <c r="J15" s="163">
        <v>0</v>
      </c>
      <c r="K15" s="143">
        <v>-7.5389999999999997</v>
      </c>
      <c r="L15" s="143"/>
      <c r="M15" s="295">
        <v>26699.074000000001</v>
      </c>
      <c r="N15" s="288"/>
      <c r="O15" s="309"/>
      <c r="P15" s="180"/>
      <c r="Q15" s="180"/>
      <c r="R15" s="180"/>
      <c r="S15" s="180"/>
      <c r="T15" s="297"/>
      <c r="U15" s="180"/>
      <c r="V15" s="180"/>
      <c r="W15" s="180"/>
      <c r="X15" s="180"/>
      <c r="Y15" s="303"/>
      <c r="AA15" s="193">
        <v>1.0000000038417056E-3</v>
      </c>
    </row>
    <row r="16" spans="1:27" ht="12" customHeight="1" x14ac:dyDescent="0.15">
      <c r="A16" s="262">
        <v>5395.4719999999998</v>
      </c>
      <c r="B16" s="163">
        <v>8643.33</v>
      </c>
      <c r="C16" s="286"/>
      <c r="D16" s="254"/>
      <c r="E16" s="287" t="s">
        <v>284</v>
      </c>
      <c r="F16" s="163">
        <v>4966.8339999999998</v>
      </c>
      <c r="G16" s="163">
        <v>14642.047</v>
      </c>
      <c r="H16" s="163">
        <v>11727.72</v>
      </c>
      <c r="I16" s="163">
        <v>269.85199999999998</v>
      </c>
      <c r="J16" s="163">
        <v>0</v>
      </c>
      <c r="K16" s="143">
        <v>0</v>
      </c>
      <c r="L16" s="143"/>
      <c r="M16" s="295">
        <v>31606.453000000001</v>
      </c>
      <c r="N16" s="288"/>
      <c r="O16" s="309"/>
      <c r="P16" s="180"/>
      <c r="Q16" s="180"/>
      <c r="R16" s="180"/>
      <c r="S16" s="180"/>
      <c r="T16" s="297"/>
      <c r="U16" s="180"/>
      <c r="V16" s="180"/>
      <c r="W16" s="180"/>
      <c r="X16" s="180"/>
      <c r="Y16" s="303"/>
      <c r="AA16" s="193">
        <v>0</v>
      </c>
    </row>
    <row r="17" spans="1:27" ht="12" customHeight="1" x14ac:dyDescent="0.15">
      <c r="A17" s="262">
        <v>104487.803</v>
      </c>
      <c r="B17" s="163">
        <v>23731.042000000001</v>
      </c>
      <c r="C17" s="286"/>
      <c r="D17" s="254"/>
      <c r="E17" s="287" t="s">
        <v>575</v>
      </c>
      <c r="F17" s="163">
        <v>96186.876000000004</v>
      </c>
      <c r="G17" s="163">
        <v>16.760000000000002</v>
      </c>
      <c r="H17" s="163">
        <v>32199.513999999999</v>
      </c>
      <c r="I17" s="163">
        <v>6441.4549999999999</v>
      </c>
      <c r="J17" s="163">
        <v>0</v>
      </c>
      <c r="K17" s="143">
        <v>0</v>
      </c>
      <c r="L17" s="143"/>
      <c r="M17" s="295">
        <v>134844.60500000001</v>
      </c>
      <c r="N17" s="288"/>
      <c r="O17" s="309"/>
      <c r="P17" s="180"/>
      <c r="Q17" s="180"/>
      <c r="R17" s="180"/>
      <c r="S17" s="180"/>
      <c r="T17" s="297"/>
      <c r="U17" s="180"/>
      <c r="V17" s="180"/>
      <c r="W17" s="180"/>
      <c r="X17" s="180"/>
      <c r="Y17" s="303"/>
      <c r="AA17" s="193">
        <v>0</v>
      </c>
    </row>
    <row r="18" spans="1:27" ht="12" customHeight="1" x14ac:dyDescent="0.15">
      <c r="A18" s="262">
        <v>10.715999999999999</v>
      </c>
      <c r="B18" s="163">
        <v>2295.4830000000002</v>
      </c>
      <c r="C18" s="286"/>
      <c r="D18" s="254"/>
      <c r="E18" s="287" t="s">
        <v>199</v>
      </c>
      <c r="F18" s="163">
        <v>9.8650000000000002</v>
      </c>
      <c r="G18" s="163">
        <v>2923.2719999999999</v>
      </c>
      <c r="H18" s="163">
        <v>3114.6320000000001</v>
      </c>
      <c r="I18" s="163">
        <v>6.4349999999999996</v>
      </c>
      <c r="J18" s="163">
        <v>0</v>
      </c>
      <c r="K18" s="143">
        <v>0</v>
      </c>
      <c r="L18" s="143"/>
      <c r="M18" s="295">
        <v>6054.2039999999997</v>
      </c>
      <c r="N18" s="288"/>
      <c r="O18" s="297"/>
      <c r="P18" s="180"/>
      <c r="Q18" s="180"/>
      <c r="R18" s="180"/>
      <c r="S18" s="180"/>
      <c r="T18" s="297"/>
      <c r="U18" s="180"/>
      <c r="V18" s="180"/>
      <c r="W18" s="180"/>
      <c r="X18" s="180"/>
      <c r="Y18" s="303"/>
      <c r="AA18" s="193">
        <v>0</v>
      </c>
    </row>
    <row r="19" spans="1:27" ht="12" customHeight="1" x14ac:dyDescent="0.15">
      <c r="A19" s="298">
        <v>0</v>
      </c>
      <c r="B19" s="299">
        <v>753.12</v>
      </c>
      <c r="C19" s="300"/>
      <c r="D19" s="314"/>
      <c r="E19" s="301" t="s">
        <v>197</v>
      </c>
      <c r="F19" s="299">
        <v>0</v>
      </c>
      <c r="G19" s="299">
        <v>0</v>
      </c>
      <c r="H19" s="299">
        <v>1021.873</v>
      </c>
      <c r="I19" s="299">
        <v>0</v>
      </c>
      <c r="J19" s="299">
        <v>0</v>
      </c>
      <c r="K19" s="147">
        <v>0</v>
      </c>
      <c r="L19" s="147"/>
      <c r="M19" s="302">
        <v>1021.873</v>
      </c>
      <c r="N19" s="288"/>
      <c r="O19" s="297"/>
      <c r="P19" s="180"/>
      <c r="Q19" s="180"/>
      <c r="R19" s="180"/>
      <c r="S19" s="180"/>
      <c r="T19" s="297"/>
      <c r="U19" s="180"/>
      <c r="V19" s="180"/>
      <c r="W19" s="180"/>
      <c r="X19" s="180"/>
      <c r="Y19" s="303"/>
      <c r="AA19" s="193">
        <v>0</v>
      </c>
    </row>
    <row r="20" spans="1:27" s="313" customFormat="1" ht="12" customHeight="1" x14ac:dyDescent="0.15">
      <c r="A20" s="304">
        <v>109893.99099999999</v>
      </c>
      <c r="B20" s="151">
        <v>48153.64</v>
      </c>
      <c r="C20" s="305"/>
      <c r="D20" s="175"/>
      <c r="E20" s="306" t="s">
        <v>178</v>
      </c>
      <c r="F20" s="151">
        <v>101163.575</v>
      </c>
      <c r="G20" s="151">
        <v>26756.074000000001</v>
      </c>
      <c r="H20" s="151">
        <v>65337.366999999998</v>
      </c>
      <c r="I20" s="151">
        <v>6976.732</v>
      </c>
      <c r="J20" s="151">
        <v>0</v>
      </c>
      <c r="K20" s="151">
        <v>-7.5389999999999997</v>
      </c>
      <c r="L20" s="151"/>
      <c r="M20" s="307">
        <v>200226.209</v>
      </c>
      <c r="N20" s="308"/>
      <c r="O20" s="309">
        <v>109893.99099999999</v>
      </c>
      <c r="P20" s="310">
        <v>48153.639600000002</v>
      </c>
      <c r="Q20" s="310">
        <v>26756.074199999999</v>
      </c>
      <c r="R20" s="310">
        <v>6976.7317999999996</v>
      </c>
      <c r="S20" s="310">
        <v>200226.20869999999</v>
      </c>
      <c r="T20" s="311"/>
      <c r="U20" s="310">
        <v>0</v>
      </c>
      <c r="V20" s="310">
        <v>-3.9999999717110768E-4</v>
      </c>
      <c r="W20" s="310">
        <v>1.9999999858555384E-4</v>
      </c>
      <c r="X20" s="310">
        <v>-2.0000000040454324E-4</v>
      </c>
      <c r="Y20" s="312">
        <v>-3.0000001424923539E-4</v>
      </c>
      <c r="AA20" s="193">
        <v>0</v>
      </c>
    </row>
    <row r="21" spans="1:27" ht="12" customHeight="1" x14ac:dyDescent="0.15">
      <c r="A21" s="304"/>
      <c r="B21" s="151"/>
      <c r="C21" s="305"/>
      <c r="D21" s="254"/>
      <c r="E21" s="306"/>
      <c r="F21" s="151"/>
      <c r="G21" s="151"/>
      <c r="H21" s="151"/>
      <c r="I21" s="151"/>
      <c r="J21" s="151"/>
      <c r="K21" s="151"/>
      <c r="L21" s="151"/>
      <c r="M21" s="307"/>
      <c r="N21" s="308"/>
      <c r="O21" s="309"/>
      <c r="P21" s="180"/>
      <c r="Q21" s="180"/>
      <c r="R21" s="180"/>
      <c r="S21" s="180"/>
      <c r="T21" s="297"/>
      <c r="U21" s="180"/>
      <c r="V21" s="180"/>
      <c r="W21" s="180"/>
      <c r="X21" s="180"/>
      <c r="Y21" s="303"/>
      <c r="AA21" s="193">
        <v>0</v>
      </c>
    </row>
    <row r="22" spans="1:27" ht="12" customHeight="1" x14ac:dyDescent="0.15">
      <c r="A22" s="304">
        <v>205075.549</v>
      </c>
      <c r="B22" s="151">
        <v>58338.468000000001</v>
      </c>
      <c r="C22" s="305"/>
      <c r="D22" s="254"/>
      <c r="E22" s="306" t="s">
        <v>201</v>
      </c>
      <c r="F22" s="151">
        <v>188783.53</v>
      </c>
      <c r="G22" s="151">
        <v>79751.638000000006</v>
      </c>
      <c r="H22" s="151">
        <v>79156.672999999995</v>
      </c>
      <c r="I22" s="151">
        <v>13104.349</v>
      </c>
      <c r="J22" s="151">
        <v>230.39699999999999</v>
      </c>
      <c r="K22" s="151">
        <v>-8.0039999999999996</v>
      </c>
      <c r="L22" s="151"/>
      <c r="M22" s="307">
        <v>361018.58399999997</v>
      </c>
      <c r="N22" s="308"/>
      <c r="O22" s="309"/>
      <c r="P22" s="180"/>
      <c r="Q22" s="180"/>
      <c r="R22" s="180"/>
      <c r="S22" s="180"/>
      <c r="T22" s="297"/>
      <c r="U22" s="180"/>
      <c r="V22" s="180"/>
      <c r="W22" s="180"/>
      <c r="X22" s="180"/>
      <c r="Y22" s="303"/>
      <c r="AA22" s="193">
        <v>-9.9999998928979039E-4</v>
      </c>
    </row>
    <row r="23" spans="1:27" ht="12" customHeight="1" x14ac:dyDescent="0.15">
      <c r="A23" s="315">
        <v>231059.95499999999</v>
      </c>
      <c r="B23" s="316">
        <v>612.07500000000005</v>
      </c>
      <c r="C23" s="317"/>
      <c r="D23" s="318"/>
      <c r="E23" s="319" t="s">
        <v>202</v>
      </c>
      <c r="F23" s="316">
        <v>212703.63099999999</v>
      </c>
      <c r="G23" s="316">
        <v>896.78499999999997</v>
      </c>
      <c r="H23" s="316">
        <v>830.495</v>
      </c>
      <c r="I23" s="316">
        <v>131940.44</v>
      </c>
      <c r="J23" s="316">
        <v>0</v>
      </c>
      <c r="K23" s="320">
        <v>0</v>
      </c>
      <c r="L23" s="320"/>
      <c r="M23" s="321">
        <v>346371.35200000001</v>
      </c>
      <c r="N23" s="308"/>
      <c r="O23" s="309">
        <v>231059.95480000001</v>
      </c>
      <c r="P23" s="310">
        <v>612.07489999999996</v>
      </c>
      <c r="Q23" s="310">
        <v>896.78530000000001</v>
      </c>
      <c r="R23" s="310">
        <v>131940.44039999999</v>
      </c>
      <c r="S23" s="310">
        <v>346371.35220000002</v>
      </c>
      <c r="T23" s="297"/>
      <c r="U23" s="310">
        <v>-1.999999803956598E-4</v>
      </c>
      <c r="V23" s="310">
        <v>-1.0000000008858478E-4</v>
      </c>
      <c r="W23" s="310">
        <v>3.0000000003838068E-4</v>
      </c>
      <c r="X23" s="310">
        <v>3.9999998989515007E-4</v>
      </c>
      <c r="Y23" s="312">
        <v>2.0000000949949026E-4</v>
      </c>
      <c r="AA23" s="193">
        <v>-9.9999998928979039E-4</v>
      </c>
    </row>
    <row r="24" spans="1:27" ht="12" customHeight="1" x14ac:dyDescent="0.15">
      <c r="A24" s="322">
        <v>436135.50400000002</v>
      </c>
      <c r="B24" s="168">
        <v>58950.542999999998</v>
      </c>
      <c r="C24" s="323"/>
      <c r="D24" s="324"/>
      <c r="E24" s="325" t="s">
        <v>36</v>
      </c>
      <c r="F24" s="168">
        <v>401487.16200000001</v>
      </c>
      <c r="G24" s="168">
        <v>80648.422999999995</v>
      </c>
      <c r="H24" s="168">
        <v>79987.168000000005</v>
      </c>
      <c r="I24" s="168">
        <v>145044.79</v>
      </c>
      <c r="J24" s="168">
        <v>230.39699999999999</v>
      </c>
      <c r="K24" s="168">
        <v>-8.0039999999999996</v>
      </c>
      <c r="L24" s="168"/>
      <c r="M24" s="326">
        <v>707389.93599999999</v>
      </c>
      <c r="N24" s="308"/>
      <c r="O24" s="327">
        <v>436135.50380000001</v>
      </c>
      <c r="P24" s="328">
        <v>58950.5429</v>
      </c>
      <c r="Q24" s="328">
        <v>80648.4228</v>
      </c>
      <c r="R24" s="328">
        <v>145044.7898</v>
      </c>
      <c r="S24" s="328">
        <v>707389.93610000005</v>
      </c>
      <c r="T24" s="329"/>
      <c r="U24" s="328">
        <v>-2.0000000949949026E-4</v>
      </c>
      <c r="V24" s="328">
        <v>-9.9999997473787516E-5</v>
      </c>
      <c r="W24" s="328">
        <v>-1.9999999494757503E-4</v>
      </c>
      <c r="X24" s="328">
        <v>-2.0000000949949026E-4</v>
      </c>
      <c r="Y24" s="330">
        <v>1.0000006295740604E-4</v>
      </c>
      <c r="AA24" s="193">
        <v>0</v>
      </c>
    </row>
    <row r="25" spans="1:27" ht="3.95" customHeight="1" x14ac:dyDescent="0.15">
      <c r="A25" s="331"/>
      <c r="B25" s="248"/>
      <c r="C25" s="332"/>
      <c r="D25" s="254"/>
      <c r="E25" s="287"/>
      <c r="F25" s="248"/>
      <c r="G25" s="248"/>
      <c r="H25" s="248"/>
      <c r="I25" s="248"/>
      <c r="J25" s="248"/>
      <c r="K25" s="248"/>
      <c r="L25" s="248"/>
      <c r="M25" s="295"/>
      <c r="N25" s="288"/>
      <c r="O25" s="193"/>
      <c r="AA25" s="193">
        <v>0</v>
      </c>
    </row>
    <row r="26" spans="1:27" ht="12" customHeight="1" x14ac:dyDescent="0.15">
      <c r="A26" s="331"/>
      <c r="B26" s="248"/>
      <c r="C26" s="286"/>
      <c r="D26" s="254"/>
      <c r="E26" s="306" t="s">
        <v>174</v>
      </c>
      <c r="F26" s="248"/>
      <c r="G26" s="248"/>
      <c r="H26" s="248"/>
      <c r="I26" s="248"/>
      <c r="J26" s="248"/>
      <c r="K26" s="248"/>
      <c r="L26" s="248"/>
      <c r="M26" s="295"/>
      <c r="N26" s="288"/>
      <c r="O26" s="193"/>
      <c r="AA26" s="193">
        <v>0</v>
      </c>
    </row>
    <row r="27" spans="1:27" ht="12" customHeight="1" x14ac:dyDescent="0.15">
      <c r="A27" s="331">
        <v>79040.08</v>
      </c>
      <c r="B27" s="248">
        <v>9974.2870000000003</v>
      </c>
      <c r="C27" s="286"/>
      <c r="D27" s="254"/>
      <c r="E27" s="287" t="s">
        <v>215</v>
      </c>
      <c r="F27" s="248">
        <v>72760.820999999996</v>
      </c>
      <c r="G27" s="248">
        <v>22478.813999999998</v>
      </c>
      <c r="H27" s="248">
        <v>13533.632</v>
      </c>
      <c r="I27" s="248">
        <v>5617.32</v>
      </c>
      <c r="J27" s="248">
        <v>18.431000000000001</v>
      </c>
      <c r="K27" s="143">
        <v>0</v>
      </c>
      <c r="L27" s="143"/>
      <c r="M27" s="295">
        <v>114409.02</v>
      </c>
      <c r="N27" s="288"/>
      <c r="O27" s="193"/>
      <c r="AA27" s="193">
        <v>-2.0000000076834112E-3</v>
      </c>
    </row>
    <row r="28" spans="1:27" ht="12" customHeight="1" x14ac:dyDescent="0.15">
      <c r="A28" s="331">
        <v>10929.904</v>
      </c>
      <c r="B28" s="248">
        <v>0.125</v>
      </c>
      <c r="C28" s="286"/>
      <c r="D28" s="254"/>
      <c r="E28" s="287" t="s">
        <v>196</v>
      </c>
      <c r="F28" s="248">
        <v>10061.589</v>
      </c>
      <c r="G28" s="248">
        <v>28006.65</v>
      </c>
      <c r="H28" s="248">
        <v>0.17</v>
      </c>
      <c r="I28" s="248">
        <v>420.85300000000001</v>
      </c>
      <c r="J28" s="248">
        <v>88.152000000000001</v>
      </c>
      <c r="K28" s="143">
        <v>0</v>
      </c>
      <c r="L28" s="143"/>
      <c r="M28" s="295">
        <v>38577.413</v>
      </c>
      <c r="N28" s="288"/>
      <c r="O28" s="193"/>
      <c r="S28" s="193" t="s">
        <v>469</v>
      </c>
      <c r="AA28" s="193">
        <v>1.0000000038417056E-3</v>
      </c>
    </row>
    <row r="29" spans="1:27" ht="12" hidden="1" customHeight="1" outlineLevel="1" x14ac:dyDescent="0.15">
      <c r="A29" s="691">
        <v>0</v>
      </c>
      <c r="B29" s="690">
        <v>0</v>
      </c>
      <c r="C29" s="692"/>
      <c r="D29" s="679"/>
      <c r="E29" s="693" t="s">
        <v>212</v>
      </c>
      <c r="F29" s="690">
        <v>0</v>
      </c>
      <c r="G29" s="690">
        <v>0</v>
      </c>
      <c r="H29" s="690">
        <v>0</v>
      </c>
      <c r="I29" s="690">
        <v>0</v>
      </c>
      <c r="J29" s="690">
        <v>0</v>
      </c>
      <c r="K29" s="677">
        <v>0</v>
      </c>
      <c r="L29" s="677"/>
      <c r="M29" s="694">
        <v>0</v>
      </c>
      <c r="N29" s="288"/>
      <c r="O29" s="193"/>
      <c r="AA29" s="193">
        <v>0</v>
      </c>
    </row>
    <row r="30" spans="1:27" ht="12" customHeight="1" collapsed="1" x14ac:dyDescent="0.15">
      <c r="A30" s="331">
        <v>114192.75199999999</v>
      </c>
      <c r="B30" s="248">
        <v>47610.936000000002</v>
      </c>
      <c r="C30" s="286"/>
      <c r="D30" s="254"/>
      <c r="E30" s="287" t="s">
        <v>204</v>
      </c>
      <c r="F30" s="248">
        <v>105120.825</v>
      </c>
      <c r="G30" s="248">
        <v>28118.644</v>
      </c>
      <c r="H30" s="248">
        <v>64600.998</v>
      </c>
      <c r="I30" s="248">
        <v>7064.1310000000003</v>
      </c>
      <c r="J30" s="248">
        <v>123.815</v>
      </c>
      <c r="K30" s="143">
        <v>-8.0039999999999996</v>
      </c>
      <c r="L30" s="143"/>
      <c r="M30" s="295">
        <v>205020.408</v>
      </c>
      <c r="N30" s="288"/>
      <c r="O30" s="1361" t="s">
        <v>200</v>
      </c>
      <c r="P30" s="1362"/>
      <c r="Q30" s="1362"/>
      <c r="R30" s="1362"/>
      <c r="S30" s="1363">
        <v>-1.933160237967968E-4</v>
      </c>
      <c r="AA30" s="193">
        <v>9.9999998928979039E-4</v>
      </c>
    </row>
    <row r="31" spans="1:27" ht="12" customHeight="1" x14ac:dyDescent="0.15">
      <c r="A31" s="331">
        <v>912.81299999999999</v>
      </c>
      <c r="B31" s="248">
        <v>753.12</v>
      </c>
      <c r="C31" s="286"/>
      <c r="D31" s="254"/>
      <c r="E31" s="287" t="s">
        <v>197</v>
      </c>
      <c r="F31" s="248">
        <v>840.29499999999996</v>
      </c>
      <c r="G31" s="248">
        <v>1147.53</v>
      </c>
      <c r="H31" s="248">
        <v>1021.873</v>
      </c>
      <c r="I31" s="248">
        <v>2.0449999999999999</v>
      </c>
      <c r="J31" s="248">
        <v>0</v>
      </c>
      <c r="K31" s="143">
        <v>0</v>
      </c>
      <c r="L31" s="143"/>
      <c r="M31" s="295">
        <v>3011.7429999999999</v>
      </c>
      <c r="N31" s="288"/>
      <c r="O31" s="311" t="s">
        <v>178</v>
      </c>
      <c r="P31" s="180"/>
      <c r="Q31" s="180"/>
      <c r="R31" s="180"/>
      <c r="S31" s="1364">
        <v>3.3967199851758778E-4</v>
      </c>
      <c r="AA31" s="193">
        <v>0</v>
      </c>
    </row>
    <row r="32" spans="1:27" ht="12" customHeight="1" x14ac:dyDescent="0.15">
      <c r="A32" s="333">
        <v>205075.549</v>
      </c>
      <c r="B32" s="334">
        <v>58338.468000000001</v>
      </c>
      <c r="C32" s="335"/>
      <c r="D32" s="336"/>
      <c r="E32" s="337" t="s">
        <v>214</v>
      </c>
      <c r="F32" s="334">
        <v>188783.53</v>
      </c>
      <c r="G32" s="334">
        <v>79751.638000000006</v>
      </c>
      <c r="H32" s="334">
        <v>79156.672999999995</v>
      </c>
      <c r="I32" s="334">
        <v>13104.349</v>
      </c>
      <c r="J32" s="334">
        <v>230.39699999999999</v>
      </c>
      <c r="K32" s="334">
        <v>-8.0039999999999996</v>
      </c>
      <c r="L32" s="334"/>
      <c r="M32" s="338">
        <v>361018.58399999997</v>
      </c>
      <c r="N32" s="288"/>
      <c r="O32" s="311" t="s">
        <v>36</v>
      </c>
      <c r="P32" s="180"/>
      <c r="Q32" s="180"/>
      <c r="R32" s="180"/>
      <c r="S32" s="1364">
        <v>2.0000000949949026E-4</v>
      </c>
      <c r="AA32" s="193">
        <v>-9.9999998928979039E-4</v>
      </c>
    </row>
    <row r="33" spans="1:27" ht="8.1" customHeight="1" x14ac:dyDescent="0.15">
      <c r="A33" s="331"/>
      <c r="B33" s="248"/>
      <c r="C33" s="332"/>
      <c r="D33" s="254"/>
      <c r="E33" s="287"/>
      <c r="F33" s="248"/>
      <c r="G33" s="248"/>
      <c r="H33" s="248"/>
      <c r="I33" s="248"/>
      <c r="J33" s="248"/>
      <c r="K33" s="248"/>
      <c r="L33" s="248"/>
      <c r="M33" s="295"/>
      <c r="N33" s="288"/>
      <c r="O33" s="297"/>
      <c r="P33" s="180"/>
      <c r="Q33" s="180"/>
      <c r="R33" s="180"/>
      <c r="S33" s="1364"/>
      <c r="AA33" s="193">
        <v>0</v>
      </c>
    </row>
    <row r="34" spans="1:27" ht="12" customHeight="1" x14ac:dyDescent="0.15">
      <c r="A34" s="331">
        <v>7.569</v>
      </c>
      <c r="B34" s="248">
        <v>0</v>
      </c>
      <c r="C34" s="286"/>
      <c r="D34" s="254"/>
      <c r="E34" s="287" t="s">
        <v>565</v>
      </c>
      <c r="F34" s="248">
        <v>6.968</v>
      </c>
      <c r="G34" s="248">
        <v>836.77</v>
      </c>
      <c r="H34" s="248">
        <v>0</v>
      </c>
      <c r="I34" s="248">
        <v>714.005</v>
      </c>
      <c r="J34" s="248">
        <v>3.4860000000000002</v>
      </c>
      <c r="K34" s="143">
        <v>0</v>
      </c>
      <c r="L34" s="143"/>
      <c r="M34" s="295">
        <v>1561.229</v>
      </c>
      <c r="N34" s="288"/>
      <c r="O34" s="311" t="s">
        <v>214</v>
      </c>
      <c r="P34" s="180"/>
      <c r="Q34" s="180"/>
      <c r="R34" s="180"/>
      <c r="S34" s="1364">
        <v>-1.4635594561696053E-4</v>
      </c>
      <c r="AA34" s="193">
        <v>0</v>
      </c>
    </row>
    <row r="35" spans="1:27" ht="12" customHeight="1" x14ac:dyDescent="0.15">
      <c r="A35" s="331">
        <v>81.965999999999994</v>
      </c>
      <c r="B35" s="248">
        <v>6.4980000000000002</v>
      </c>
      <c r="C35" s="670"/>
      <c r="D35" s="254"/>
      <c r="E35" s="287" t="s">
        <v>185</v>
      </c>
      <c r="F35" s="248">
        <v>75.454999999999998</v>
      </c>
      <c r="G35" s="248">
        <v>18.853000000000002</v>
      </c>
      <c r="H35" s="248">
        <v>8.8170000000000002</v>
      </c>
      <c r="I35" s="248">
        <v>138.64699999999999</v>
      </c>
      <c r="J35" s="248">
        <v>7.2999999999999995E-2</v>
      </c>
      <c r="K35" s="143">
        <v>0</v>
      </c>
      <c r="L35" s="143"/>
      <c r="M35" s="295">
        <v>241.845</v>
      </c>
      <c r="N35" s="288"/>
      <c r="O35" s="311" t="s">
        <v>202</v>
      </c>
      <c r="P35" s="180"/>
      <c r="Q35" s="180"/>
      <c r="R35" s="180"/>
      <c r="S35" s="1364">
        <v>-2.0000000949949026E-4</v>
      </c>
      <c r="AA35" s="193">
        <v>0</v>
      </c>
    </row>
    <row r="36" spans="1:27" ht="12" customHeight="1" x14ac:dyDescent="0.15">
      <c r="A36" s="339">
        <v>30149.898000000001</v>
      </c>
      <c r="B36" s="248">
        <v>4551.28</v>
      </c>
      <c r="C36" s="286"/>
      <c r="D36" s="254"/>
      <c r="E36" s="287" t="s">
        <v>176</v>
      </c>
      <c r="F36" s="340">
        <v>27754.67</v>
      </c>
      <c r="G36" s="248">
        <v>17348.915000000001</v>
      </c>
      <c r="H36" s="248">
        <v>6175.4139999999998</v>
      </c>
      <c r="I36" s="248">
        <v>4249.5339999999997</v>
      </c>
      <c r="J36" s="248">
        <v>32267.19</v>
      </c>
      <c r="K36" s="143">
        <v>-33127.972000000002</v>
      </c>
      <c r="L36" s="143"/>
      <c r="M36" s="295">
        <v>54667.752</v>
      </c>
      <c r="N36" s="288"/>
      <c r="O36" s="297" t="s">
        <v>565</v>
      </c>
      <c r="P36" s="180"/>
      <c r="Q36" s="180"/>
      <c r="R36" s="180"/>
      <c r="S36" s="1364">
        <v>-1.2082399962309864E-5</v>
      </c>
      <c r="AA36" s="193">
        <v>-1.0000000038417056E-3</v>
      </c>
    </row>
    <row r="37" spans="1:27" ht="12" customHeight="1" x14ac:dyDescent="0.15">
      <c r="A37" s="333">
        <v>235314.98300000001</v>
      </c>
      <c r="B37" s="334">
        <v>62896.247000000003</v>
      </c>
      <c r="C37" s="335"/>
      <c r="D37" s="336"/>
      <c r="E37" s="337" t="s">
        <v>317</v>
      </c>
      <c r="F37" s="334">
        <v>216620.62299999999</v>
      </c>
      <c r="G37" s="334">
        <v>97956.175000000003</v>
      </c>
      <c r="H37" s="334">
        <v>85340.903999999995</v>
      </c>
      <c r="I37" s="334">
        <v>18206.536</v>
      </c>
      <c r="J37" s="334">
        <v>32501.147000000001</v>
      </c>
      <c r="K37" s="334">
        <v>-33135.976000000002</v>
      </c>
      <c r="L37" s="334"/>
      <c r="M37" s="338">
        <v>417489.40899999999</v>
      </c>
      <c r="N37" s="288"/>
      <c r="O37" s="297" t="s">
        <v>185</v>
      </c>
      <c r="P37" s="180"/>
      <c r="Q37" s="180"/>
      <c r="R37" s="180"/>
      <c r="S37" s="1364">
        <v>1.7481759999782298E-4</v>
      </c>
      <c r="AA37" s="193">
        <v>0</v>
      </c>
    </row>
    <row r="38" spans="1:27" s="270" customFormat="1" ht="11.1" customHeight="1" x14ac:dyDescent="0.15">
      <c r="A38" s="341"/>
      <c r="B38" s="342"/>
      <c r="C38" s="343"/>
      <c r="D38" s="344"/>
      <c r="E38" s="342"/>
      <c r="F38" s="342"/>
      <c r="G38" s="342"/>
      <c r="H38" s="342"/>
      <c r="I38" s="342"/>
      <c r="J38" s="342"/>
      <c r="K38" s="342"/>
      <c r="L38" s="342"/>
      <c r="M38" s="345"/>
      <c r="N38" s="346"/>
      <c r="O38" s="1365" t="s">
        <v>317</v>
      </c>
      <c r="P38" s="1366"/>
      <c r="Q38" s="1366"/>
      <c r="R38" s="1366"/>
      <c r="S38" s="1367">
        <v>-1.6948348144069314E-2</v>
      </c>
    </row>
    <row r="39" spans="1:27" s="270" customFormat="1" ht="11.1" customHeight="1" x14ac:dyDescent="0.15">
      <c r="A39" s="341"/>
      <c r="B39" s="342"/>
      <c r="C39" s="343"/>
      <c r="D39" s="344"/>
      <c r="E39" s="342"/>
      <c r="F39" s="342"/>
      <c r="G39" s="342"/>
      <c r="H39" s="342"/>
      <c r="I39" s="342"/>
      <c r="J39" s="342"/>
      <c r="K39" s="342"/>
      <c r="L39" s="342"/>
      <c r="M39" s="345"/>
      <c r="N39" s="346"/>
    </row>
    <row r="40" spans="1:27" ht="9.9499999999999993" customHeight="1" x14ac:dyDescent="0.15">
      <c r="A40" s="288"/>
      <c r="B40" s="288"/>
      <c r="C40" s="288"/>
      <c r="D40" s="261"/>
      <c r="E40" s="180"/>
      <c r="F40" s="288"/>
      <c r="G40" s="288"/>
      <c r="H40" s="288"/>
      <c r="I40" s="288"/>
      <c r="J40" s="288"/>
      <c r="K40" s="288"/>
      <c r="L40" s="347"/>
      <c r="M40" s="347"/>
      <c r="N40" s="288"/>
    </row>
    <row r="41" spans="1:27" ht="12" customHeight="1" x14ac:dyDescent="0.15">
      <c r="A41" s="271"/>
      <c r="B41" s="199"/>
      <c r="C41" s="199"/>
      <c r="D41" s="199"/>
      <c r="E41" s="199"/>
      <c r="F41" s="199"/>
      <c r="G41" s="199"/>
      <c r="H41" s="199"/>
      <c r="I41" s="199"/>
      <c r="J41" s="199"/>
      <c r="K41" s="199"/>
      <c r="L41" s="272"/>
      <c r="M41" s="273" t="s">
        <v>938</v>
      </c>
      <c r="N41" s="180"/>
    </row>
    <row r="42" spans="1:27" ht="2.1" customHeight="1" x14ac:dyDescent="0.15">
      <c r="A42" s="274"/>
      <c r="B42" s="202"/>
      <c r="C42" s="202"/>
      <c r="D42" s="202"/>
      <c r="E42" s="202"/>
      <c r="F42" s="202"/>
      <c r="G42" s="202"/>
      <c r="H42" s="202"/>
      <c r="I42" s="202"/>
      <c r="J42" s="202"/>
      <c r="K42" s="202"/>
      <c r="L42" s="275"/>
      <c r="M42" s="903"/>
    </row>
    <row r="43" spans="1:27" ht="12" customHeight="1" x14ac:dyDescent="0.15">
      <c r="A43" s="277"/>
      <c r="B43" s="278" t="s">
        <v>168</v>
      </c>
      <c r="C43" s="275"/>
      <c r="D43" s="275"/>
      <c r="E43" s="202"/>
      <c r="F43" s="278"/>
      <c r="G43" s="278"/>
      <c r="H43" s="278"/>
      <c r="I43" s="278"/>
      <c r="J43" s="278" t="s">
        <v>37</v>
      </c>
      <c r="K43" s="278"/>
      <c r="L43" s="278"/>
      <c r="M43" s="904"/>
    </row>
    <row r="44" spans="1:27" ht="12" customHeight="1" x14ac:dyDescent="0.15">
      <c r="A44" s="277" t="s">
        <v>159</v>
      </c>
      <c r="B44" s="278" t="s">
        <v>169</v>
      </c>
      <c r="C44" s="275"/>
      <c r="D44" s="275"/>
      <c r="E44" s="202"/>
      <c r="F44" s="278"/>
      <c r="G44" s="278" t="s">
        <v>170</v>
      </c>
      <c r="H44" s="278" t="s">
        <v>168</v>
      </c>
      <c r="I44" s="278" t="s">
        <v>264</v>
      </c>
      <c r="J44" s="278" t="s">
        <v>216</v>
      </c>
      <c r="K44" s="278"/>
      <c r="L44" s="278"/>
      <c r="M44" s="904" t="s">
        <v>172</v>
      </c>
    </row>
    <row r="45" spans="1:27" ht="12" customHeight="1" x14ac:dyDescent="0.15">
      <c r="A45" s="280" t="s">
        <v>939</v>
      </c>
      <c r="B45" s="281" t="s">
        <v>940</v>
      </c>
      <c r="C45" s="282"/>
      <c r="D45" s="282"/>
      <c r="E45" s="283" t="s">
        <v>944</v>
      </c>
      <c r="F45" s="281" t="s">
        <v>159</v>
      </c>
      <c r="G45" s="281" t="s">
        <v>173</v>
      </c>
      <c r="H45" s="281" t="s">
        <v>169</v>
      </c>
      <c r="I45" s="281" t="s">
        <v>265</v>
      </c>
      <c r="J45" s="281" t="s">
        <v>38</v>
      </c>
      <c r="K45" s="281" t="s">
        <v>205</v>
      </c>
      <c r="L45" s="281"/>
      <c r="M45" s="284" t="s">
        <v>161</v>
      </c>
    </row>
    <row r="46" spans="1:27" ht="12" customHeight="1" x14ac:dyDescent="0.15">
      <c r="A46" s="209"/>
      <c r="B46" s="139"/>
      <c r="C46" s="140"/>
      <c r="D46" s="139"/>
      <c r="E46" s="285" t="s">
        <v>174</v>
      </c>
      <c r="F46" s="139"/>
      <c r="G46" s="139"/>
      <c r="H46" s="139"/>
      <c r="I46" s="139"/>
      <c r="J46" s="139"/>
      <c r="K46" s="139"/>
      <c r="L46" s="140"/>
      <c r="M46" s="140"/>
    </row>
    <row r="47" spans="1:27" ht="12" customHeight="1" x14ac:dyDescent="0.15">
      <c r="A47" s="262">
        <v>769.60199999999998</v>
      </c>
      <c r="B47" s="163">
        <v>149.911</v>
      </c>
      <c r="C47" s="670"/>
      <c r="D47" s="287"/>
      <c r="E47" s="287" t="s">
        <v>198</v>
      </c>
      <c r="F47" s="163">
        <v>635.98199999999997</v>
      </c>
      <c r="G47" s="163">
        <v>160.506</v>
      </c>
      <c r="H47" s="163">
        <v>193.184</v>
      </c>
      <c r="I47" s="163">
        <v>27.867000000000001</v>
      </c>
      <c r="J47" s="163">
        <v>105.48</v>
      </c>
      <c r="K47" s="163">
        <v>-1.0589999999999999</v>
      </c>
      <c r="L47" s="662"/>
      <c r="M47" s="662">
        <v>1121.96</v>
      </c>
    </row>
    <row r="48" spans="1:27" ht="12" customHeight="1" x14ac:dyDescent="0.15">
      <c r="A48" s="262">
        <v>76393.437999999995</v>
      </c>
      <c r="B48" s="163">
        <v>9832.0669999999991</v>
      </c>
      <c r="C48" s="670"/>
      <c r="D48" s="287"/>
      <c r="E48" s="287" t="s">
        <v>284</v>
      </c>
      <c r="F48" s="163">
        <v>63129.855000000003</v>
      </c>
      <c r="G48" s="163">
        <v>23249.643</v>
      </c>
      <c r="H48" s="163">
        <v>12670.19</v>
      </c>
      <c r="I48" s="163">
        <v>4273.9110000000001</v>
      </c>
      <c r="J48" s="143">
        <v>0</v>
      </c>
      <c r="K48" s="143">
        <v>0</v>
      </c>
      <c r="L48" s="671"/>
      <c r="M48" s="662">
        <v>103323.599</v>
      </c>
    </row>
    <row r="49" spans="1:13" ht="12" customHeight="1" x14ac:dyDescent="0.15">
      <c r="A49" s="262">
        <v>11117.187</v>
      </c>
      <c r="B49" s="163">
        <v>0.20799999999999999</v>
      </c>
      <c r="C49" s="670"/>
      <c r="D49" s="287"/>
      <c r="E49" s="287" t="s">
        <v>196</v>
      </c>
      <c r="F49" s="163">
        <v>9186.9989999999998</v>
      </c>
      <c r="G49" s="163">
        <v>27052.409</v>
      </c>
      <c r="H49" s="163">
        <v>0.26800000000000002</v>
      </c>
      <c r="I49" s="163">
        <v>486.77</v>
      </c>
      <c r="J49" s="143">
        <v>11.266</v>
      </c>
      <c r="K49" s="143">
        <v>0</v>
      </c>
      <c r="L49" s="671"/>
      <c r="M49" s="662">
        <v>36737.712</v>
      </c>
    </row>
    <row r="50" spans="1:13" ht="12" customHeight="1" x14ac:dyDescent="0.15">
      <c r="A50" s="262">
        <v>11913.771000000001</v>
      </c>
      <c r="B50" s="163">
        <v>266.88200000000001</v>
      </c>
      <c r="C50" s="670"/>
      <c r="D50" s="287"/>
      <c r="E50" s="287" t="s">
        <v>199</v>
      </c>
      <c r="F50" s="163">
        <v>9845.2780000000002</v>
      </c>
      <c r="G50" s="163">
        <v>366.09399999999999</v>
      </c>
      <c r="H50" s="163">
        <v>343.92</v>
      </c>
      <c r="I50" s="163">
        <v>15.534000000000001</v>
      </c>
      <c r="J50" s="143">
        <v>107.419</v>
      </c>
      <c r="K50" s="143">
        <v>0</v>
      </c>
      <c r="L50" s="143"/>
      <c r="M50" s="295">
        <v>10678.245999999999</v>
      </c>
    </row>
    <row r="51" spans="1:13" ht="12" customHeight="1" x14ac:dyDescent="0.15">
      <c r="A51" s="298">
        <v>872.56700000000001</v>
      </c>
      <c r="B51" s="299">
        <v>0</v>
      </c>
      <c r="C51" s="300"/>
      <c r="D51" s="301"/>
      <c r="E51" s="301" t="s">
        <v>197</v>
      </c>
      <c r="F51" s="299">
        <v>721.07</v>
      </c>
      <c r="G51" s="299">
        <v>1069.0820000000001</v>
      </c>
      <c r="H51" s="299">
        <v>0</v>
      </c>
      <c r="I51" s="299">
        <v>1.772</v>
      </c>
      <c r="J51" s="147">
        <v>0</v>
      </c>
      <c r="K51" s="147">
        <v>0</v>
      </c>
      <c r="L51" s="147"/>
      <c r="M51" s="302">
        <v>1791.924</v>
      </c>
    </row>
    <row r="52" spans="1:13" ht="12" customHeight="1" x14ac:dyDescent="0.15">
      <c r="A52" s="304">
        <v>101066.565</v>
      </c>
      <c r="B52" s="151">
        <v>10249.069</v>
      </c>
      <c r="C52" s="905"/>
      <c r="D52" s="175"/>
      <c r="E52" s="306" t="s">
        <v>200</v>
      </c>
      <c r="F52" s="151">
        <v>83519.184999999998</v>
      </c>
      <c r="G52" s="151">
        <v>51897.733</v>
      </c>
      <c r="H52" s="151">
        <v>13207.563</v>
      </c>
      <c r="I52" s="151">
        <v>4805.8549999999996</v>
      </c>
      <c r="J52" s="151">
        <v>224.16399999999999</v>
      </c>
      <c r="K52" s="151">
        <v>-1.0589999999999999</v>
      </c>
      <c r="L52" s="151"/>
      <c r="M52" s="307">
        <v>153653.44099999999</v>
      </c>
    </row>
    <row r="53" spans="1:13" ht="12" customHeight="1" x14ac:dyDescent="0.15">
      <c r="A53" s="262">
        <v>0</v>
      </c>
      <c r="B53" s="163">
        <v>13286.603999999999</v>
      </c>
      <c r="C53" s="670"/>
      <c r="D53" s="254"/>
      <c r="E53" s="287" t="s">
        <v>198</v>
      </c>
      <c r="F53" s="163">
        <v>0</v>
      </c>
      <c r="G53" s="163">
        <v>9486.8410000000003</v>
      </c>
      <c r="H53" s="163">
        <v>17121.913</v>
      </c>
      <c r="I53" s="163">
        <v>420.452</v>
      </c>
      <c r="J53" s="143">
        <v>0</v>
      </c>
      <c r="K53" s="143">
        <v>-10.068</v>
      </c>
      <c r="L53" s="143"/>
      <c r="M53" s="295">
        <v>27019.137999999999</v>
      </c>
    </row>
    <row r="54" spans="1:13" ht="12" customHeight="1" x14ac:dyDescent="0.15">
      <c r="A54" s="262">
        <v>5548.607</v>
      </c>
      <c r="B54" s="163">
        <v>10026.165999999999</v>
      </c>
      <c r="C54" s="670"/>
      <c r="D54" s="254"/>
      <c r="E54" s="287" t="s">
        <v>284</v>
      </c>
      <c r="F54" s="163">
        <v>4585.2470000000003</v>
      </c>
      <c r="G54" s="163">
        <v>19320.341</v>
      </c>
      <c r="H54" s="163">
        <v>12920.316999999999</v>
      </c>
      <c r="I54" s="163">
        <v>244.239</v>
      </c>
      <c r="J54" s="143">
        <v>0</v>
      </c>
      <c r="K54" s="143">
        <v>0</v>
      </c>
      <c r="L54" s="143"/>
      <c r="M54" s="295">
        <v>37070.144</v>
      </c>
    </row>
    <row r="55" spans="1:13" ht="12" customHeight="1" x14ac:dyDescent="0.15">
      <c r="A55" s="262">
        <v>104703.58100000001</v>
      </c>
      <c r="B55" s="163">
        <v>22768.794000000002</v>
      </c>
      <c r="C55" s="670"/>
      <c r="D55" s="254"/>
      <c r="E55" s="287" t="s">
        <v>575</v>
      </c>
      <c r="F55" s="163">
        <v>86524.733999999997</v>
      </c>
      <c r="G55" s="163">
        <v>0</v>
      </c>
      <c r="H55" s="163">
        <v>29341.228999999999</v>
      </c>
      <c r="I55" s="163">
        <v>6293.2250000000004</v>
      </c>
      <c r="J55" s="143">
        <v>0</v>
      </c>
      <c r="K55" s="143">
        <v>0</v>
      </c>
      <c r="L55" s="143"/>
      <c r="M55" s="295">
        <v>122159.18799999999</v>
      </c>
    </row>
    <row r="56" spans="1:13" ht="12" customHeight="1" x14ac:dyDescent="0.15">
      <c r="A56" s="262">
        <v>34.340000000000003</v>
      </c>
      <c r="B56" s="163">
        <v>2851.3629999999998</v>
      </c>
      <c r="C56" s="670"/>
      <c r="D56" s="254"/>
      <c r="E56" s="287" t="s">
        <v>199</v>
      </c>
      <c r="F56" s="163">
        <v>28.378</v>
      </c>
      <c r="G56" s="163">
        <v>401.334</v>
      </c>
      <c r="H56" s="163">
        <v>3674.4369999999999</v>
      </c>
      <c r="I56" s="163">
        <v>13.276</v>
      </c>
      <c r="J56" s="143">
        <v>0</v>
      </c>
      <c r="K56" s="143">
        <v>0</v>
      </c>
      <c r="L56" s="143"/>
      <c r="M56" s="295">
        <v>4117.4250000000002</v>
      </c>
    </row>
    <row r="57" spans="1:13" ht="12" customHeight="1" x14ac:dyDescent="0.15">
      <c r="A57" s="298">
        <v>0</v>
      </c>
      <c r="B57" s="299">
        <v>854.70500000000004</v>
      </c>
      <c r="C57" s="300"/>
      <c r="D57" s="314"/>
      <c r="E57" s="301" t="s">
        <v>197</v>
      </c>
      <c r="F57" s="299">
        <v>0</v>
      </c>
      <c r="G57" s="299">
        <v>0</v>
      </c>
      <c r="H57" s="299">
        <v>1101.424</v>
      </c>
      <c r="I57" s="299">
        <v>0</v>
      </c>
      <c r="J57" s="147">
        <v>0</v>
      </c>
      <c r="K57" s="147">
        <v>0</v>
      </c>
      <c r="L57" s="147"/>
      <c r="M57" s="302">
        <v>1101.424</v>
      </c>
    </row>
    <row r="58" spans="1:13" ht="12" customHeight="1" x14ac:dyDescent="0.15">
      <c r="A58" s="304">
        <v>110286.52800000001</v>
      </c>
      <c r="B58" s="151">
        <v>49787.631999999998</v>
      </c>
      <c r="C58" s="905"/>
      <c r="D58" s="175"/>
      <c r="E58" s="306" t="s">
        <v>178</v>
      </c>
      <c r="F58" s="151">
        <v>91138.358999999997</v>
      </c>
      <c r="G58" s="151">
        <v>29208.516</v>
      </c>
      <c r="H58" s="151">
        <v>64159.319000000003</v>
      </c>
      <c r="I58" s="151">
        <v>6971.1930000000002</v>
      </c>
      <c r="J58" s="151">
        <v>0</v>
      </c>
      <c r="K58" s="151">
        <v>-10.068</v>
      </c>
      <c r="L58" s="151"/>
      <c r="M58" s="307">
        <v>191467.31899999999</v>
      </c>
    </row>
    <row r="59" spans="1:13" ht="12" customHeight="1" x14ac:dyDescent="0.15">
      <c r="A59" s="304"/>
      <c r="B59" s="151"/>
      <c r="C59" s="905"/>
      <c r="D59" s="254"/>
      <c r="E59" s="306"/>
      <c r="F59" s="151"/>
      <c r="G59" s="151"/>
      <c r="H59" s="151"/>
      <c r="I59" s="151"/>
      <c r="J59" s="151"/>
      <c r="K59" s="151"/>
      <c r="L59" s="151"/>
      <c r="M59" s="307"/>
    </row>
    <row r="60" spans="1:13" ht="12" customHeight="1" x14ac:dyDescent="0.15">
      <c r="A60" s="304">
        <v>211353.09299999999</v>
      </c>
      <c r="B60" s="151">
        <v>60036.701000000001</v>
      </c>
      <c r="C60" s="905"/>
      <c r="D60" s="254"/>
      <c r="E60" s="306" t="s">
        <v>201</v>
      </c>
      <c r="F60" s="151">
        <v>174657.54300000001</v>
      </c>
      <c r="G60" s="151">
        <v>81106.25</v>
      </c>
      <c r="H60" s="151">
        <v>77366.883000000002</v>
      </c>
      <c r="I60" s="151">
        <v>11777.048000000001</v>
      </c>
      <c r="J60" s="151">
        <v>224.16399999999999</v>
      </c>
      <c r="K60" s="151">
        <v>-11.127000000000001</v>
      </c>
      <c r="L60" s="151"/>
      <c r="M60" s="307">
        <v>345120.761</v>
      </c>
    </row>
    <row r="61" spans="1:13" ht="12" customHeight="1" x14ac:dyDescent="0.15">
      <c r="A61" s="315">
        <v>168561.13699999999</v>
      </c>
      <c r="B61" s="316">
        <v>442.596</v>
      </c>
      <c r="C61" s="317"/>
      <c r="D61" s="318"/>
      <c r="E61" s="319" t="s">
        <v>202</v>
      </c>
      <c r="F61" s="316">
        <v>139295.21299999999</v>
      </c>
      <c r="G61" s="316">
        <v>867.92200000000003</v>
      </c>
      <c r="H61" s="316">
        <v>570.35599999999999</v>
      </c>
      <c r="I61" s="316">
        <v>72474.214000000007</v>
      </c>
      <c r="J61" s="320">
        <v>0</v>
      </c>
      <c r="K61" s="320">
        <v>0</v>
      </c>
      <c r="L61" s="320"/>
      <c r="M61" s="321">
        <v>213207.70499999999</v>
      </c>
    </row>
    <row r="62" spans="1:13" ht="12" customHeight="1" x14ac:dyDescent="0.15">
      <c r="A62" s="906">
        <v>379914.23</v>
      </c>
      <c r="B62" s="698">
        <v>60479.296999999999</v>
      </c>
      <c r="C62" s="907"/>
      <c r="D62" s="908"/>
      <c r="E62" s="909" t="s">
        <v>36</v>
      </c>
      <c r="F62" s="698">
        <v>313952.75599999999</v>
      </c>
      <c r="G62" s="698">
        <v>81974.172000000006</v>
      </c>
      <c r="H62" s="698">
        <v>77937.237999999998</v>
      </c>
      <c r="I62" s="698">
        <v>84251.262000000002</v>
      </c>
      <c r="J62" s="698">
        <v>224.16399999999999</v>
      </c>
      <c r="K62" s="698">
        <v>-11.127000000000001</v>
      </c>
      <c r="L62" s="698"/>
      <c r="M62" s="910">
        <v>558328.46499999997</v>
      </c>
    </row>
    <row r="63" spans="1:13" ht="3.95" customHeight="1" x14ac:dyDescent="0.15">
      <c r="A63" s="331"/>
      <c r="B63" s="248"/>
      <c r="C63" s="332"/>
      <c r="D63" s="254"/>
      <c r="E63" s="287"/>
      <c r="F63" s="248"/>
      <c r="G63" s="248"/>
      <c r="H63" s="248"/>
      <c r="I63" s="248"/>
      <c r="J63" s="248"/>
      <c r="K63" s="248"/>
      <c r="L63" s="248"/>
      <c r="M63" s="295"/>
    </row>
    <row r="64" spans="1:13" ht="12" customHeight="1" x14ac:dyDescent="0.15">
      <c r="A64" s="331"/>
      <c r="B64" s="248"/>
      <c r="C64" s="670"/>
      <c r="D64" s="254"/>
      <c r="E64" s="306" t="s">
        <v>174</v>
      </c>
      <c r="F64" s="248"/>
      <c r="G64" s="248"/>
      <c r="H64" s="248"/>
      <c r="I64" s="248"/>
      <c r="J64" s="248"/>
      <c r="K64" s="248"/>
      <c r="L64" s="248"/>
      <c r="M64" s="295"/>
    </row>
    <row r="65" spans="1:16" ht="12" customHeight="1" x14ac:dyDescent="0.15">
      <c r="A65" s="331">
        <v>84526.957999999999</v>
      </c>
      <c r="B65" s="248">
        <v>9998.2289999999994</v>
      </c>
      <c r="C65" s="670"/>
      <c r="D65" s="254"/>
      <c r="E65" s="287" t="s">
        <v>215</v>
      </c>
      <c r="F65" s="248">
        <v>69851.217000000004</v>
      </c>
      <c r="G65" s="248">
        <v>23197.07</v>
      </c>
      <c r="H65" s="248">
        <v>12884.316000000001</v>
      </c>
      <c r="I65" s="248">
        <v>4283.6270000000004</v>
      </c>
      <c r="J65" s="143">
        <v>12.42</v>
      </c>
      <c r="K65" s="143">
        <v>0</v>
      </c>
      <c r="L65" s="143"/>
      <c r="M65" s="295">
        <v>110228.65</v>
      </c>
    </row>
    <row r="66" spans="1:16" ht="12" customHeight="1" x14ac:dyDescent="0.15">
      <c r="A66" s="331">
        <v>11117.187</v>
      </c>
      <c r="B66" s="248">
        <v>0.20799999999999999</v>
      </c>
      <c r="C66" s="670"/>
      <c r="D66" s="254"/>
      <c r="E66" s="287" t="s">
        <v>196</v>
      </c>
      <c r="F66" s="248">
        <v>9186.9989999999998</v>
      </c>
      <c r="G66" s="248">
        <v>27052.409</v>
      </c>
      <c r="H66" s="248">
        <v>0.26800000000000002</v>
      </c>
      <c r="I66" s="248">
        <v>486.77</v>
      </c>
      <c r="J66" s="143">
        <v>11.266</v>
      </c>
      <c r="K66" s="143">
        <v>0</v>
      </c>
      <c r="L66" s="143"/>
      <c r="M66" s="295">
        <v>36737.712</v>
      </c>
    </row>
    <row r="67" spans="1:16" ht="12" hidden="1" customHeight="1" outlineLevel="1" x14ac:dyDescent="0.15">
      <c r="A67" s="691">
        <v>0</v>
      </c>
      <c r="B67" s="690">
        <v>0</v>
      </c>
      <c r="C67" s="911"/>
      <c r="D67" s="679"/>
      <c r="E67" s="693" t="s">
        <v>212</v>
      </c>
      <c r="F67" s="690">
        <v>0</v>
      </c>
      <c r="G67" s="690">
        <v>0</v>
      </c>
      <c r="H67" s="690">
        <v>0</v>
      </c>
      <c r="I67" s="690">
        <v>0</v>
      </c>
      <c r="J67" s="677">
        <v>0</v>
      </c>
      <c r="K67" s="677">
        <v>0</v>
      </c>
      <c r="L67" s="677"/>
      <c r="M67" s="694">
        <v>0</v>
      </c>
    </row>
    <row r="68" spans="1:16" ht="12" customHeight="1" collapsed="1" x14ac:dyDescent="0.15">
      <c r="A68" s="331">
        <v>114836.38099999999</v>
      </c>
      <c r="B68" s="248">
        <v>49183.559000000001</v>
      </c>
      <c r="C68" s="670"/>
      <c r="D68" s="254"/>
      <c r="E68" s="287" t="s">
        <v>204</v>
      </c>
      <c r="F68" s="248">
        <v>94898.256999999998</v>
      </c>
      <c r="G68" s="248">
        <v>29787.688999999998</v>
      </c>
      <c r="H68" s="248">
        <v>63380.875</v>
      </c>
      <c r="I68" s="248">
        <v>7004.8779999999997</v>
      </c>
      <c r="J68" s="143">
        <v>200.47900000000001</v>
      </c>
      <c r="K68" s="143">
        <v>-11.127000000000001</v>
      </c>
      <c r="L68" s="143"/>
      <c r="M68" s="295">
        <v>195261.05</v>
      </c>
    </row>
    <row r="69" spans="1:16" ht="12" customHeight="1" x14ac:dyDescent="0.15">
      <c r="A69" s="331">
        <v>872.56700000000001</v>
      </c>
      <c r="B69" s="248">
        <v>854.70500000000004</v>
      </c>
      <c r="C69" s="670"/>
      <c r="D69" s="254"/>
      <c r="E69" s="287" t="s">
        <v>197</v>
      </c>
      <c r="F69" s="248">
        <v>721.07</v>
      </c>
      <c r="G69" s="248">
        <v>1069.0820000000001</v>
      </c>
      <c r="H69" s="248">
        <v>1101.424</v>
      </c>
      <c r="I69" s="248">
        <v>1.772</v>
      </c>
      <c r="J69" s="143">
        <v>0</v>
      </c>
      <c r="K69" s="143">
        <v>0</v>
      </c>
      <c r="L69" s="143"/>
      <c r="M69" s="295">
        <v>2893.348</v>
      </c>
    </row>
    <row r="70" spans="1:16" ht="12" customHeight="1" x14ac:dyDescent="0.15">
      <c r="A70" s="333">
        <v>211353.09299999999</v>
      </c>
      <c r="B70" s="334">
        <v>60036.701000000001</v>
      </c>
      <c r="C70" s="335"/>
      <c r="D70" s="336"/>
      <c r="E70" s="337" t="s">
        <v>214</v>
      </c>
      <c r="F70" s="334">
        <v>174657.54300000001</v>
      </c>
      <c r="G70" s="334">
        <v>81106.25</v>
      </c>
      <c r="H70" s="334">
        <v>77366.883000000002</v>
      </c>
      <c r="I70" s="334">
        <v>11777.048000000001</v>
      </c>
      <c r="J70" s="334">
        <v>224.16399999999999</v>
      </c>
      <c r="K70" s="334">
        <v>-11.127000000000001</v>
      </c>
      <c r="L70" s="334"/>
      <c r="M70" s="338">
        <v>345120.761</v>
      </c>
    </row>
    <row r="71" spans="1:16" ht="8.1" customHeight="1" x14ac:dyDescent="0.15">
      <c r="A71" s="331"/>
      <c r="B71" s="248"/>
      <c r="C71" s="912"/>
      <c r="D71" s="254"/>
      <c r="E71" s="287"/>
      <c r="F71" s="248"/>
      <c r="G71" s="248"/>
      <c r="H71" s="248"/>
      <c r="I71" s="248"/>
      <c r="J71" s="248"/>
      <c r="K71" s="248"/>
      <c r="L71" s="248"/>
      <c r="M71" s="295"/>
      <c r="N71" s="288"/>
    </row>
    <row r="72" spans="1:16" ht="12" customHeight="1" x14ac:dyDescent="0.15">
      <c r="A72" s="331">
        <v>10.757999999999999</v>
      </c>
      <c r="B72" s="248">
        <v>0</v>
      </c>
      <c r="C72" s="670"/>
      <c r="D72" s="254"/>
      <c r="E72" s="287" t="s">
        <v>565</v>
      </c>
      <c r="F72" s="248">
        <v>8.89</v>
      </c>
      <c r="G72" s="248">
        <v>788.70799999999997</v>
      </c>
      <c r="H72" s="248">
        <v>0</v>
      </c>
      <c r="I72" s="248">
        <v>669.54700000000003</v>
      </c>
      <c r="J72" s="143">
        <v>1.0029999999999999</v>
      </c>
      <c r="K72" s="143">
        <v>0</v>
      </c>
      <c r="L72" s="143"/>
      <c r="M72" s="295">
        <v>1468.1479999999999</v>
      </c>
      <c r="N72" s="288"/>
    </row>
    <row r="73" spans="1:16" ht="12" customHeight="1" x14ac:dyDescent="0.15">
      <c r="A73" s="331">
        <v>110.276</v>
      </c>
      <c r="B73" s="248">
        <v>18.489000000000001</v>
      </c>
      <c r="C73" s="670"/>
      <c r="D73" s="254"/>
      <c r="E73" s="287" t="s">
        <v>185</v>
      </c>
      <c r="F73" s="248">
        <v>91.13</v>
      </c>
      <c r="G73" s="248">
        <v>19.355</v>
      </c>
      <c r="H73" s="248">
        <v>23.826000000000001</v>
      </c>
      <c r="I73" s="248">
        <v>5.7350000000000003</v>
      </c>
      <c r="J73" s="143">
        <v>0.218</v>
      </c>
      <c r="K73" s="143">
        <v>0</v>
      </c>
      <c r="L73" s="143"/>
      <c r="M73" s="295">
        <v>140.26400000000001</v>
      </c>
      <c r="N73" s="288"/>
    </row>
    <row r="74" spans="1:16" ht="12" customHeight="1" x14ac:dyDescent="0.15">
      <c r="A74" s="331">
        <v>39994.271999999997</v>
      </c>
      <c r="B74" s="248">
        <v>4739.643</v>
      </c>
      <c r="C74" s="670"/>
      <c r="D74" s="254"/>
      <c r="E74" s="287" t="s">
        <v>176</v>
      </c>
      <c r="F74" s="248">
        <v>33050.385999999999</v>
      </c>
      <c r="G74" s="248">
        <v>34737.491000000002</v>
      </c>
      <c r="H74" s="248">
        <v>6107.7879999999996</v>
      </c>
      <c r="I74" s="248">
        <v>4066.5149999999999</v>
      </c>
      <c r="J74" s="143">
        <v>36784.682000000001</v>
      </c>
      <c r="K74" s="143">
        <v>-36574.492000000013</v>
      </c>
      <c r="L74" s="143"/>
      <c r="M74" s="295">
        <v>78172.37</v>
      </c>
      <c r="N74" s="288"/>
      <c r="P74" s="1368"/>
    </row>
    <row r="75" spans="1:16" ht="12" customHeight="1" x14ac:dyDescent="0.15">
      <c r="A75" s="333">
        <v>251468.399</v>
      </c>
      <c r="B75" s="334">
        <v>64794.832999999999</v>
      </c>
      <c r="C75" s="335"/>
      <c r="D75" s="336"/>
      <c r="E75" s="337" t="s">
        <v>317</v>
      </c>
      <c r="F75" s="334">
        <v>207807.94899999999</v>
      </c>
      <c r="G75" s="334">
        <v>116651.803</v>
      </c>
      <c r="H75" s="334">
        <v>83498.497000000003</v>
      </c>
      <c r="I75" s="334">
        <v>16518.844000000001</v>
      </c>
      <c r="J75" s="334">
        <v>37010.067999999999</v>
      </c>
      <c r="K75" s="334">
        <v>-36585.619000000013</v>
      </c>
      <c r="L75" s="334"/>
      <c r="M75" s="338">
        <v>424901.54200000002</v>
      </c>
      <c r="N75" s="288"/>
      <c r="P75" s="1369"/>
    </row>
    <row r="76" spans="1:16" s="270" customFormat="1" ht="11.1" customHeight="1" x14ac:dyDescent="0.15">
      <c r="A76" s="341"/>
      <c r="B76" s="342"/>
      <c r="C76" s="343"/>
      <c r="D76" s="344"/>
      <c r="E76" s="342"/>
      <c r="F76" s="342"/>
      <c r="G76" s="342"/>
      <c r="H76" s="342"/>
      <c r="I76" s="342"/>
      <c r="J76" s="342"/>
      <c r="K76" s="342"/>
      <c r="L76" s="342"/>
      <c r="M76" s="345"/>
      <c r="N76" s="346"/>
      <c r="P76" s="1369"/>
    </row>
    <row r="77" spans="1:16" s="270" customFormat="1" x14ac:dyDescent="0.15">
      <c r="A77" s="193"/>
      <c r="B77" s="342"/>
      <c r="C77" s="343"/>
      <c r="D77" s="344"/>
      <c r="E77" s="342"/>
      <c r="F77" s="342"/>
      <c r="G77" s="342"/>
      <c r="H77" s="342"/>
      <c r="I77" s="342"/>
      <c r="J77" s="342"/>
      <c r="K77" s="342"/>
      <c r="L77" s="342"/>
      <c r="M77" s="342"/>
      <c r="N77" s="342"/>
    </row>
  </sheetData>
  <sheetProtection password="CE88" sheet="1" objects="1" scenarios="1"/>
  <customSheetViews>
    <customSheetView guid="{793F3B1E-FBDD-4F95-900E-0C0ECCDB4D46}" colorId="48" showGridLines="0" fitToPage="1" printArea="1" showRuler="0">
      <selection activeCell="B4" sqref="B4"/>
      <pageMargins left="0.47244094488188981" right="0.39370078740157483" top="0.39370078740157483" bottom="0.27559055118110237" header="0.51181102362204722" footer="0.51181102362204722"/>
      <printOptions horizontalCentered="1"/>
      <pageSetup paperSize="9" scale="82" orientation="portrait" r:id="rId1"/>
      <headerFooter alignWithMargins="0"/>
    </customSheetView>
    <customSheetView guid="{EAC6B198-1B17-4EE8-96EE-83FC5F67655F}" colorId="48" showGridLines="0" fitToPage="1" showRuler="0">
      <selection activeCell="K16" sqref="K16"/>
      <pageMargins left="0.47244094488188981" right="0.39370078740157483" top="0.39370078740157483" bottom="0.27559055118110237" header="0.51181102362204722" footer="0.51181102362204722"/>
      <printOptions horizontalCentered="1"/>
      <pageSetup paperSize="9" scale="86" orientation="portrait" r:id="rId2"/>
      <headerFooter alignWithMargins="0"/>
    </customSheetView>
    <customSheetView guid="{ACC8F63C-94FC-4E4C-A29A-54E9AFCFAE65}" colorId="48" showGridLines="0" fitToPage="1" showRuler="0" topLeftCell="A15">
      <selection activeCell="B17" sqref="B17"/>
      <pageMargins left="0.47244094488188981" right="0.39370078740157483" top="0.39370078740157483" bottom="0.27559055118110237" header="0.51181102362204722" footer="0.51181102362204722"/>
      <printOptions horizontalCentered="1"/>
      <pageSetup paperSize="9" scale="86" orientation="portrait" r:id="rId3"/>
      <headerFooter alignWithMargins="0"/>
    </customSheetView>
  </customSheetViews>
  <mergeCells count="1">
    <mergeCell ref="U12:Y12"/>
  </mergeCells>
  <phoneticPr fontId="0" type="noConversion"/>
  <conditionalFormatting sqref="A9:M75">
    <cfRule type="expression" dxfId="9" priority="1">
      <formula>IF(AND(A9&gt;-0.49,A9&lt;0.49),IF(A9=0,FALSE,TRUE),FALSE)</formula>
    </cfRule>
  </conditionalFormatting>
  <printOptions horizontalCentered="1"/>
  <pageMargins left="0.35433070866141736" right="0.19685039370078741" top="0.55118110236220474" bottom="0.31496062992125984" header="0.51181102362204722" footer="0.51181102362204722"/>
  <pageSetup paperSize="9" scale="62" orientation="landscape"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outlinePr showOutlineSymbols="0"/>
  </sheetPr>
  <dimension ref="A1:AK258"/>
  <sheetViews>
    <sheetView showGridLines="0" showOutlineSymbols="0" zoomScale="80" zoomScaleNormal="80" zoomScaleSheetLayoutView="55" workbookViewId="0"/>
  </sheetViews>
  <sheetFormatPr defaultColWidth="9.140625" defaultRowHeight="12.75" outlineLevelRow="1" outlineLevelCol="1" x14ac:dyDescent="0.2"/>
  <cols>
    <col min="1" max="1" width="50.7109375" style="4" customWidth="1"/>
    <col min="2" max="2" width="4.7109375" style="12" customWidth="1"/>
    <col min="3" max="3" width="16.28515625" style="4" customWidth="1"/>
    <col min="4" max="7" width="11.28515625" style="4" customWidth="1"/>
    <col min="8" max="8" width="9.140625" style="4" hidden="1" customWidth="1" outlineLevel="1"/>
    <col min="9" max="12" width="9.5703125" style="4" hidden="1" customWidth="1" outlineLevel="1"/>
    <col min="13" max="13" width="9.140625" style="4" hidden="1" customWidth="1" outlineLevel="1"/>
    <col min="14" max="15" width="10.5703125" style="105" hidden="1" customWidth="1" outlineLevel="1"/>
    <col min="16" max="16" width="9.140625" style="4" hidden="1" customWidth="1" outlineLevel="1"/>
    <col min="17" max="17" width="31.7109375" style="4" hidden="1" customWidth="1" outlineLevel="1"/>
    <col min="18" max="18" width="13" style="4" hidden="1" customWidth="1" outlineLevel="1"/>
    <col min="19" max="19" width="13.28515625" style="4" hidden="1" customWidth="1" outlineLevel="1"/>
    <col min="20" max="20" width="9.140625" style="4" hidden="1" customWidth="1" outlineLevel="1"/>
    <col min="21" max="21" width="10.140625" style="4" hidden="1" customWidth="1" outlineLevel="1"/>
    <col min="22" max="22" width="12.7109375" style="4" hidden="1" customWidth="1" outlineLevel="1"/>
    <col min="23" max="23" width="10" style="4" hidden="1" customWidth="1" outlineLevel="1"/>
    <col min="24" max="24" width="12" style="4" hidden="1" customWidth="1" outlineLevel="1"/>
    <col min="25" max="25" width="9.140625" style="4" hidden="1" customWidth="1" outlineLevel="1"/>
    <col min="26" max="26" width="10.28515625" style="4" hidden="1" customWidth="1" outlineLevel="1"/>
    <col min="27" max="27" width="9.140625" style="4" hidden="1" customWidth="1" outlineLevel="1"/>
    <col min="28" max="28" width="10.28515625" style="4" hidden="1" customWidth="1" outlineLevel="1"/>
    <col min="29" max="32" width="9.140625" style="4" hidden="1" customWidth="1" outlineLevel="1"/>
    <col min="33" max="33" width="9.140625" style="4" collapsed="1"/>
    <col min="34" max="16384" width="9.140625" style="4"/>
  </cols>
  <sheetData>
    <row r="1" spans="1:21" x14ac:dyDescent="0.2">
      <c r="A1" s="193"/>
      <c r="B1" s="194"/>
      <c r="C1" s="193"/>
      <c r="D1" s="193"/>
      <c r="E1" s="193"/>
      <c r="F1" s="193"/>
      <c r="G1" s="193"/>
    </row>
    <row r="2" spans="1:21" x14ac:dyDescent="0.2">
      <c r="A2" s="193"/>
      <c r="B2" s="194"/>
      <c r="C2" s="193"/>
      <c r="D2" s="193"/>
      <c r="E2" s="193"/>
      <c r="F2" s="193"/>
      <c r="G2" s="193"/>
    </row>
    <row r="3" spans="1:21" ht="15.75" customHeight="1" x14ac:dyDescent="0.2">
      <c r="A3" s="224" t="s">
        <v>394</v>
      </c>
      <c r="B3" s="142"/>
      <c r="C3" s="225"/>
      <c r="D3" s="225"/>
      <c r="E3" s="180"/>
      <c r="F3" s="226"/>
      <c r="G3" s="226"/>
      <c r="I3" s="57"/>
      <c r="J3" s="48" t="s">
        <v>246</v>
      </c>
      <c r="K3" s="48"/>
      <c r="L3" s="49"/>
    </row>
    <row r="4" spans="1:21" ht="12" customHeight="1" x14ac:dyDescent="0.2">
      <c r="A4" s="224"/>
      <c r="B4" s="142"/>
      <c r="C4" s="225"/>
      <c r="D4" s="225"/>
      <c r="E4" s="180"/>
      <c r="F4" s="226"/>
      <c r="G4" s="226"/>
      <c r="I4" s="7"/>
      <c r="J4" s="7"/>
      <c r="K4" s="7"/>
      <c r="L4" s="7"/>
    </row>
    <row r="5" spans="1:21" ht="15.75" customHeight="1" x14ac:dyDescent="0.2">
      <c r="A5" s="1441"/>
      <c r="B5" s="129"/>
      <c r="C5" s="1442"/>
      <c r="D5" s="1442"/>
      <c r="E5" s="131"/>
      <c r="F5" s="1444"/>
      <c r="G5" s="131"/>
      <c r="I5" s="7"/>
      <c r="J5" s="7"/>
      <c r="K5" s="7"/>
      <c r="L5" s="7"/>
      <c r="Q5" s="224" t="s">
        <v>394</v>
      </c>
    </row>
    <row r="6" spans="1:21" ht="12" customHeight="1" thickBot="1" x14ac:dyDescent="0.25">
      <c r="A6" s="1445"/>
      <c r="B6" s="227"/>
      <c r="C6" s="1446"/>
      <c r="D6" s="1446"/>
      <c r="E6" s="1447"/>
      <c r="F6" s="1446"/>
      <c r="G6" s="1447"/>
      <c r="Q6" s="4" t="s">
        <v>800</v>
      </c>
    </row>
    <row r="7" spans="1:21" ht="12" customHeight="1" x14ac:dyDescent="0.2">
      <c r="A7" s="229" t="s">
        <v>5</v>
      </c>
      <c r="B7" s="230"/>
      <c r="C7" s="231"/>
      <c r="D7" s="232" t="s">
        <v>1038</v>
      </c>
      <c r="E7" s="233" t="s">
        <v>1039</v>
      </c>
      <c r="F7" s="234" t="s">
        <v>1082</v>
      </c>
      <c r="G7" s="235" t="s">
        <v>1083</v>
      </c>
      <c r="I7" s="4" t="s">
        <v>982</v>
      </c>
      <c r="Q7" s="1067" t="s">
        <v>637</v>
      </c>
      <c r="R7" s="1089"/>
      <c r="S7" s="1185" t="s">
        <v>832</v>
      </c>
      <c r="T7" s="1676" t="s">
        <v>835</v>
      </c>
      <c r="U7" s="1677"/>
    </row>
    <row r="8" spans="1:21" ht="13.5" customHeight="1" x14ac:dyDescent="0.2">
      <c r="A8" s="236"/>
      <c r="B8" s="190"/>
      <c r="C8" s="193"/>
      <c r="D8" s="237"/>
      <c r="E8" s="238"/>
      <c r="F8" s="180"/>
      <c r="G8" s="181"/>
      <c r="I8" s="4" t="s">
        <v>1044</v>
      </c>
      <c r="Q8" s="1068"/>
      <c r="R8" s="112"/>
      <c r="S8" s="1070" t="s">
        <v>172</v>
      </c>
      <c r="T8" s="112"/>
      <c r="U8" s="1070" t="s">
        <v>172</v>
      </c>
    </row>
    <row r="9" spans="1:21" ht="12" customHeight="1" x14ac:dyDescent="0.2">
      <c r="A9" s="236" t="s">
        <v>99</v>
      </c>
      <c r="B9" s="142"/>
      <c r="C9" s="193"/>
      <c r="D9" s="237"/>
      <c r="E9" s="238"/>
      <c r="F9" s="237"/>
      <c r="G9" s="238"/>
      <c r="Q9" s="1068"/>
      <c r="R9" s="1069" t="s">
        <v>99</v>
      </c>
      <c r="S9" s="1070" t="s">
        <v>101</v>
      </c>
      <c r="T9" s="1069" t="s">
        <v>99</v>
      </c>
      <c r="U9" s="1070" t="s">
        <v>101</v>
      </c>
    </row>
    <row r="10" spans="1:21" ht="12" customHeight="1" x14ac:dyDescent="0.2">
      <c r="A10" s="141" t="s">
        <v>217</v>
      </c>
      <c r="B10" s="142"/>
      <c r="C10" s="210"/>
      <c r="D10" s="143">
        <v>4137.9456929567996</v>
      </c>
      <c r="E10" s="144">
        <v>4425.701212299</v>
      </c>
      <c r="F10" s="143">
        <v>16968.999314468998</v>
      </c>
      <c r="G10" s="144">
        <v>16895.746589197399</v>
      </c>
      <c r="I10" s="42"/>
      <c r="J10" s="46" t="s">
        <v>139</v>
      </c>
      <c r="K10" s="46"/>
      <c r="L10" s="43"/>
      <c r="Q10" s="1222">
        <v>2015</v>
      </c>
      <c r="R10" s="112"/>
      <c r="S10" s="1127"/>
      <c r="T10" s="112"/>
      <c r="U10" s="1127"/>
    </row>
    <row r="11" spans="1:21" ht="12" customHeight="1" x14ac:dyDescent="0.2">
      <c r="A11" s="145" t="s">
        <v>100</v>
      </c>
      <c r="B11" s="146"/>
      <c r="C11" s="239"/>
      <c r="D11" s="143">
        <v>762.82944301700002</v>
      </c>
      <c r="E11" s="144">
        <v>737.61509653829899</v>
      </c>
      <c r="F11" s="147">
        <v>3342.3905890769001</v>
      </c>
      <c r="G11" s="148">
        <v>2968.4137878684</v>
      </c>
      <c r="I11" s="51"/>
      <c r="J11" s="7"/>
      <c r="K11" s="7"/>
      <c r="L11" s="52"/>
      <c r="Q11" s="1536" t="s">
        <v>217</v>
      </c>
      <c r="R11" s="1537">
        <v>16968.999314468998</v>
      </c>
      <c r="S11" s="1128">
        <v>2693.6464226541998</v>
      </c>
      <c r="T11" s="1537">
        <v>4137.9456929567996</v>
      </c>
      <c r="U11" s="1128">
        <v>733.30798666080011</v>
      </c>
    </row>
    <row r="12" spans="1:21" ht="12" customHeight="1" x14ac:dyDescent="0.2">
      <c r="A12" s="240" t="s">
        <v>172</v>
      </c>
      <c r="B12" s="241"/>
      <c r="C12" s="242"/>
      <c r="D12" s="245">
        <v>4900.7751359738004</v>
      </c>
      <c r="E12" s="246">
        <v>5163.3163088373003</v>
      </c>
      <c r="F12" s="245">
        <v>20311.3899035459</v>
      </c>
      <c r="G12" s="246">
        <v>19864.1603770658</v>
      </c>
      <c r="I12" s="55">
        <v>-1.0004441719502211E-11</v>
      </c>
      <c r="J12" s="56">
        <v>0</v>
      </c>
      <c r="K12" s="47">
        <v>0</v>
      </c>
      <c r="L12" s="45">
        <v>0</v>
      </c>
      <c r="Q12" s="1536" t="s">
        <v>799</v>
      </c>
      <c r="R12" s="1537">
        <v>3342.3905890769001</v>
      </c>
      <c r="S12" s="1128">
        <v>285.80677130449999</v>
      </c>
      <c r="T12" s="1537">
        <v>762.82944301700002</v>
      </c>
      <c r="U12" s="1128">
        <v>75.18409314919991</v>
      </c>
    </row>
    <row r="13" spans="1:21" x14ac:dyDescent="0.2">
      <c r="A13" s="141"/>
      <c r="B13" s="142"/>
      <c r="C13" s="210"/>
      <c r="D13" s="143"/>
      <c r="E13" s="144"/>
      <c r="F13" s="143"/>
      <c r="G13" s="144"/>
      <c r="Q13" s="1536"/>
      <c r="R13" s="112"/>
      <c r="S13" s="1127"/>
      <c r="T13" s="112"/>
      <c r="U13" s="1127"/>
    </row>
    <row r="14" spans="1:21" ht="15" customHeight="1" thickBot="1" x14ac:dyDescent="0.25">
      <c r="A14" s="236" t="s">
        <v>889</v>
      </c>
      <c r="B14" s="142"/>
      <c r="C14" s="210"/>
      <c r="D14" s="143"/>
      <c r="E14" s="144"/>
      <c r="F14" s="143"/>
      <c r="G14" s="144"/>
      <c r="I14" s="42"/>
      <c r="J14" s="46" t="s">
        <v>316</v>
      </c>
      <c r="K14" s="46"/>
      <c r="L14" s="43"/>
      <c r="Q14" s="1071" t="s">
        <v>172</v>
      </c>
      <c r="R14" s="1072">
        <v>20311.3899035459</v>
      </c>
      <c r="S14" s="1073">
        <v>2979.4531939587</v>
      </c>
      <c r="T14" s="1072">
        <v>4900.7751359738004</v>
      </c>
      <c r="U14" s="1073">
        <v>808.49207981000006</v>
      </c>
    </row>
    <row r="15" spans="1:21" ht="12" customHeight="1" thickTop="1" x14ac:dyDescent="0.2">
      <c r="A15" s="141" t="s">
        <v>217</v>
      </c>
      <c r="B15" s="142"/>
      <c r="C15" s="210"/>
      <c r="D15" s="143">
        <v>733.30798666080011</v>
      </c>
      <c r="E15" s="144">
        <v>810.55559375709993</v>
      </c>
      <c r="F15" s="143">
        <v>2693.6464226541998</v>
      </c>
      <c r="G15" s="144">
        <v>2701.0417027694998</v>
      </c>
      <c r="I15" s="1538" t="s">
        <v>1038</v>
      </c>
      <c r="J15" s="97" t="s">
        <v>1039</v>
      </c>
      <c r="K15" s="1539" t="s">
        <v>1082</v>
      </c>
      <c r="L15" s="98" t="s">
        <v>1083</v>
      </c>
      <c r="Q15" s="1085"/>
      <c r="R15" s="1086"/>
      <c r="S15" s="1087"/>
      <c r="T15" s="112"/>
      <c r="U15" s="1127"/>
    </row>
    <row r="16" spans="1:21" ht="12" customHeight="1" x14ac:dyDescent="0.2">
      <c r="A16" s="145" t="s">
        <v>100</v>
      </c>
      <c r="B16" s="146"/>
      <c r="C16" s="239"/>
      <c r="D16" s="143">
        <v>75.18409314919991</v>
      </c>
      <c r="E16" s="144">
        <v>82.952700698700198</v>
      </c>
      <c r="F16" s="147">
        <v>285.80677130449999</v>
      </c>
      <c r="G16" s="148">
        <v>309.9464788862</v>
      </c>
      <c r="I16" s="1540">
        <v>1.407043200742919E-3</v>
      </c>
      <c r="J16" s="96">
        <v>-5.1229899963800563E-4</v>
      </c>
      <c r="K16" s="1541">
        <v>-1.1446899952716194E-4</v>
      </c>
      <c r="L16" s="99">
        <v>2.1080260194139555E-4</v>
      </c>
      <c r="Q16" s="1221">
        <v>2014</v>
      </c>
      <c r="R16" s="1086"/>
      <c r="S16" s="1087"/>
      <c r="T16" s="1221" t="s">
        <v>833</v>
      </c>
      <c r="U16" s="1128"/>
    </row>
    <row r="17" spans="1:21" ht="12" customHeight="1" x14ac:dyDescent="0.2">
      <c r="A17" s="240" t="s">
        <v>172</v>
      </c>
      <c r="B17" s="241"/>
      <c r="C17" s="242"/>
      <c r="D17" s="245">
        <v>808.49207981000006</v>
      </c>
      <c r="E17" s="246">
        <v>893.50829445580098</v>
      </c>
      <c r="F17" s="245">
        <v>2979.4531939587</v>
      </c>
      <c r="G17" s="246">
        <v>3010.9881816556999</v>
      </c>
      <c r="I17" s="1540">
        <v>-4.4301700006599276E-4</v>
      </c>
      <c r="J17" s="96">
        <v>-1.5965382990543731E-3</v>
      </c>
      <c r="K17" s="1541">
        <v>5.1092309968225891E-4</v>
      </c>
      <c r="L17" s="99">
        <v>-2.0878684003946546E-3</v>
      </c>
      <c r="Q17" s="1085" t="s">
        <v>217</v>
      </c>
      <c r="R17" s="1086">
        <v>16895.746589197399</v>
      </c>
      <c r="S17" s="1087">
        <v>2701.0417027694998</v>
      </c>
      <c r="T17" s="1537">
        <v>4425.701212299</v>
      </c>
      <c r="U17" s="1128">
        <v>810.55559375709993</v>
      </c>
    </row>
    <row r="18" spans="1:21" ht="13.5" x14ac:dyDescent="0.2">
      <c r="A18" s="193" t="s">
        <v>890</v>
      </c>
      <c r="B18" s="194"/>
      <c r="C18" s="193"/>
      <c r="D18" s="193"/>
      <c r="E18" s="193"/>
      <c r="F18" s="193"/>
      <c r="G18" s="193"/>
      <c r="I18" s="100">
        <v>9.6402620067692624E-4</v>
      </c>
      <c r="J18" s="101">
        <v>-2.1088372986923787E-3</v>
      </c>
      <c r="K18" s="101">
        <v>3.9645410015509697E-4</v>
      </c>
      <c r="L18" s="102">
        <v>-1.877065798453259E-3</v>
      </c>
      <c r="Q18" s="1085" t="s">
        <v>799</v>
      </c>
      <c r="R18" s="1086">
        <v>2968.4137878684</v>
      </c>
      <c r="S18" s="1087">
        <v>309.9464788862</v>
      </c>
      <c r="T18" s="1537">
        <v>737.61509653829899</v>
      </c>
      <c r="U18" s="1128">
        <v>82.952700698700198</v>
      </c>
    </row>
    <row r="19" spans="1:21" x14ac:dyDescent="0.2">
      <c r="A19" s="193"/>
      <c r="B19" s="194"/>
      <c r="C19" s="193"/>
      <c r="D19" s="193"/>
      <c r="E19" s="193"/>
      <c r="F19" s="193"/>
      <c r="G19" s="193"/>
      <c r="Q19" s="1085"/>
      <c r="R19" s="1086"/>
      <c r="S19" s="1087"/>
      <c r="T19" s="112"/>
      <c r="U19" s="1127"/>
    </row>
    <row r="20" spans="1:21" ht="15.75" customHeight="1" thickBot="1" x14ac:dyDescent="0.25">
      <c r="A20" s="224" t="s">
        <v>175</v>
      </c>
      <c r="B20" s="142"/>
      <c r="C20" s="225"/>
      <c r="D20" s="225"/>
      <c r="E20" s="180"/>
      <c r="F20" s="226"/>
      <c r="G20" s="226"/>
      <c r="Q20" s="1088" t="s">
        <v>172</v>
      </c>
      <c r="R20" s="1542">
        <v>19864.1603770658</v>
      </c>
      <c r="S20" s="1543">
        <v>3010.9881816556999</v>
      </c>
      <c r="T20" s="1072">
        <v>5163.3163088373003</v>
      </c>
      <c r="U20" s="1073">
        <v>893.50829445580098</v>
      </c>
    </row>
    <row r="21" spans="1:21" ht="12" customHeight="1" x14ac:dyDescent="0.2">
      <c r="A21" s="224"/>
      <c r="B21" s="142"/>
      <c r="C21" s="225"/>
      <c r="D21" s="225"/>
      <c r="E21" s="180"/>
      <c r="F21" s="226"/>
      <c r="G21" s="226"/>
    </row>
    <row r="22" spans="1:21" ht="15.75" customHeight="1" x14ac:dyDescent="0.2">
      <c r="A22" s="1441"/>
      <c r="B22" s="129"/>
      <c r="C22" s="1442"/>
      <c r="D22" s="1442"/>
      <c r="E22" s="131"/>
      <c r="F22" s="1444"/>
      <c r="G22" s="131"/>
      <c r="Q22" s="224" t="s">
        <v>175</v>
      </c>
    </row>
    <row r="23" spans="1:21" ht="12" customHeight="1" thickBot="1" x14ac:dyDescent="0.25">
      <c r="A23" s="1445"/>
      <c r="B23" s="227"/>
      <c r="C23" s="1446"/>
      <c r="D23" s="1446"/>
      <c r="E23" s="1447"/>
      <c r="F23" s="1446"/>
      <c r="G23" s="1447"/>
      <c r="Q23" s="4" t="s">
        <v>801</v>
      </c>
    </row>
    <row r="24" spans="1:21" ht="12" customHeight="1" x14ac:dyDescent="0.2">
      <c r="A24" s="229" t="s">
        <v>5</v>
      </c>
      <c r="B24" s="230"/>
      <c r="C24" s="231"/>
      <c r="D24" s="243" t="s">
        <v>1038</v>
      </c>
      <c r="E24" s="244" t="s">
        <v>1039</v>
      </c>
      <c r="F24" s="234" t="s">
        <v>1082</v>
      </c>
      <c r="G24" s="235" t="s">
        <v>1083</v>
      </c>
      <c r="Q24" s="1067" t="s">
        <v>637</v>
      </c>
      <c r="R24" s="1676" t="s">
        <v>832</v>
      </c>
      <c r="S24" s="1677"/>
      <c r="T24" s="1676" t="s">
        <v>835</v>
      </c>
      <c r="U24" s="1677"/>
    </row>
    <row r="25" spans="1:21" ht="13.5" customHeight="1" x14ac:dyDescent="0.2">
      <c r="A25" s="236"/>
      <c r="B25" s="190"/>
      <c r="C25" s="193"/>
      <c r="D25" s="237"/>
      <c r="E25" s="238"/>
      <c r="F25" s="180"/>
      <c r="G25" s="181"/>
      <c r="Q25" s="1068"/>
      <c r="R25" s="1373">
        <v>2015</v>
      </c>
      <c r="S25" s="1070">
        <v>2014</v>
      </c>
      <c r="T25" s="1373">
        <v>2015</v>
      </c>
      <c r="U25" s="1070">
        <v>2014</v>
      </c>
    </row>
    <row r="26" spans="1:21" ht="12" customHeight="1" x14ac:dyDescent="0.2">
      <c r="A26" s="141" t="s">
        <v>102</v>
      </c>
      <c r="B26" s="142"/>
      <c r="C26" s="210"/>
      <c r="D26" s="143">
        <v>1761.3209558410003</v>
      </c>
      <c r="E26" s="144">
        <v>1707.0311372009985</v>
      </c>
      <c r="F26" s="143">
        <v>7086.7372068743025</v>
      </c>
      <c r="G26" s="144">
        <v>6759.4985330035988</v>
      </c>
      <c r="I26" s="4" t="s">
        <v>1000</v>
      </c>
      <c r="Q26" s="1068"/>
      <c r="R26" s="1536"/>
      <c r="S26" s="1127"/>
      <c r="T26" s="1536"/>
      <c r="U26" s="1127"/>
    </row>
    <row r="27" spans="1:21" ht="12" customHeight="1" x14ac:dyDescent="0.2">
      <c r="A27" s="141" t="s">
        <v>103</v>
      </c>
      <c r="B27" s="142"/>
      <c r="C27" s="210"/>
      <c r="D27" s="143">
        <v>365.14480265930001</v>
      </c>
      <c r="E27" s="144">
        <v>325.8699170644</v>
      </c>
      <c r="F27" s="143">
        <v>1305.5403033133</v>
      </c>
      <c r="G27" s="144">
        <v>1265.1355456670999</v>
      </c>
      <c r="I27" s="4" t="s">
        <v>1045</v>
      </c>
      <c r="Q27" s="1536" t="s">
        <v>102</v>
      </c>
      <c r="R27" s="1544">
        <v>7086.7372068743025</v>
      </c>
      <c r="S27" s="1128">
        <v>6759.4985330035988</v>
      </c>
      <c r="T27" s="1544">
        <v>1761.3209558410003</v>
      </c>
      <c r="U27" s="1128">
        <v>1707.0311372009985</v>
      </c>
    </row>
    <row r="28" spans="1:21" ht="12" customHeight="1" x14ac:dyDescent="0.2">
      <c r="A28" s="141" t="s">
        <v>104</v>
      </c>
      <c r="B28" s="142"/>
      <c r="C28" s="210"/>
      <c r="D28" s="143">
        <v>26.790199947100003</v>
      </c>
      <c r="E28" s="144">
        <v>29.603461263500002</v>
      </c>
      <c r="F28" s="143">
        <v>132.98304005100002</v>
      </c>
      <c r="G28" s="144">
        <v>123.61866199890001</v>
      </c>
      <c r="Q28" s="1536" t="s">
        <v>103</v>
      </c>
      <c r="R28" s="1544">
        <v>1305.5403033133</v>
      </c>
      <c r="S28" s="1128">
        <v>1265.1355456670999</v>
      </c>
      <c r="T28" s="1544">
        <v>365.14480265930001</v>
      </c>
      <c r="U28" s="1128">
        <v>325.8699170644</v>
      </c>
    </row>
    <row r="29" spans="1:21" ht="12" customHeight="1" x14ac:dyDescent="0.2">
      <c r="A29" s="240" t="s">
        <v>105</v>
      </c>
      <c r="B29" s="241"/>
      <c r="C29" s="242"/>
      <c r="D29" s="245">
        <v>2153.2559584474006</v>
      </c>
      <c r="E29" s="246">
        <v>2062.5045155288985</v>
      </c>
      <c r="F29" s="245">
        <v>8525.2605502386032</v>
      </c>
      <c r="G29" s="246">
        <v>8148.252740669599</v>
      </c>
      <c r="Q29" s="1536" t="s">
        <v>104</v>
      </c>
      <c r="R29" s="1544">
        <v>132.98304005100002</v>
      </c>
      <c r="S29" s="1128">
        <v>123.61866199890001</v>
      </c>
      <c r="T29" s="1544">
        <v>26.790199947100003</v>
      </c>
      <c r="U29" s="1128">
        <v>29.603461263500002</v>
      </c>
    </row>
    <row r="30" spans="1:21" ht="12" customHeight="1" x14ac:dyDescent="0.2">
      <c r="A30" s="141"/>
      <c r="B30" s="142"/>
      <c r="C30" s="210"/>
      <c r="D30" s="143"/>
      <c r="E30" s="144"/>
      <c r="F30" s="143"/>
      <c r="G30" s="144"/>
      <c r="I30" s="57">
        <v>0</v>
      </c>
      <c r="J30" s="58">
        <v>0</v>
      </c>
      <c r="K30" s="48">
        <v>0</v>
      </c>
      <c r="L30" s="49">
        <v>0</v>
      </c>
      <c r="Q30" s="1536"/>
      <c r="R30" s="1544"/>
      <c r="S30" s="1128"/>
      <c r="T30" s="1544"/>
      <c r="U30" s="1128"/>
    </row>
    <row r="31" spans="1:21" ht="12" customHeight="1" thickBot="1" x14ac:dyDescent="0.25">
      <c r="A31" s="141" t="s">
        <v>106</v>
      </c>
      <c r="B31" s="142"/>
      <c r="C31" s="210"/>
      <c r="D31" s="143">
        <v>1520.2354458458005</v>
      </c>
      <c r="E31" s="144">
        <v>1490.4747482727985</v>
      </c>
      <c r="F31" s="143">
        <v>6099.2207997424048</v>
      </c>
      <c r="G31" s="144">
        <v>5716.7785229092988</v>
      </c>
      <c r="Q31" s="1071" t="s">
        <v>105</v>
      </c>
      <c r="R31" s="1545">
        <v>8525.2605502386032</v>
      </c>
      <c r="S31" s="1073">
        <v>8148.2527406695981</v>
      </c>
      <c r="T31" s="1545">
        <v>2153.2559584474006</v>
      </c>
      <c r="U31" s="1073">
        <v>2062.5045155288985</v>
      </c>
    </row>
    <row r="32" spans="1:21" ht="12" customHeight="1" thickTop="1" x14ac:dyDescent="0.2">
      <c r="A32" s="141" t="s">
        <v>345</v>
      </c>
      <c r="B32" s="142"/>
      <c r="C32" s="210"/>
      <c r="D32" s="143">
        <v>633.02051260159999</v>
      </c>
      <c r="E32" s="144">
        <v>572.02976725609994</v>
      </c>
      <c r="F32" s="143">
        <v>2426.0397504961998</v>
      </c>
      <c r="G32" s="144">
        <v>2431.4742177602998</v>
      </c>
      <c r="I32" s="42"/>
      <c r="J32" s="46" t="s">
        <v>139</v>
      </c>
      <c r="K32" s="46"/>
      <c r="L32" s="43"/>
      <c r="Q32" s="1536"/>
      <c r="R32" s="1544"/>
      <c r="S32" s="1128"/>
      <c r="T32" s="1544"/>
      <c r="U32" s="1128"/>
    </row>
    <row r="33" spans="1:23" ht="12" customHeight="1" x14ac:dyDescent="0.2">
      <c r="A33" s="240" t="s">
        <v>172</v>
      </c>
      <c r="B33" s="241"/>
      <c r="C33" s="242"/>
      <c r="D33" s="245">
        <v>2153.2559584474006</v>
      </c>
      <c r="E33" s="246">
        <v>2062.5045155288985</v>
      </c>
      <c r="F33" s="245">
        <v>8525.2605502386032</v>
      </c>
      <c r="G33" s="246">
        <v>8148.252740669599</v>
      </c>
      <c r="I33" s="55">
        <v>0</v>
      </c>
      <c r="J33" s="56">
        <v>0</v>
      </c>
      <c r="K33" s="47">
        <v>0</v>
      </c>
      <c r="L33" s="45">
        <v>0</v>
      </c>
      <c r="Q33" s="1536" t="s">
        <v>106</v>
      </c>
      <c r="R33" s="1544">
        <v>6099.2207997424048</v>
      </c>
      <c r="S33" s="1128">
        <v>5716.7785229092988</v>
      </c>
      <c r="T33" s="1544">
        <v>1520.2354458458005</v>
      </c>
      <c r="U33" s="1128">
        <v>1490.4747482727985</v>
      </c>
    </row>
    <row r="34" spans="1:23" x14ac:dyDescent="0.2">
      <c r="A34" s="193"/>
      <c r="B34" s="194"/>
      <c r="C34" s="193"/>
      <c r="D34" s="193"/>
      <c r="E34" s="193"/>
      <c r="F34" s="193"/>
      <c r="G34" s="193"/>
      <c r="Q34" s="1536" t="s">
        <v>345</v>
      </c>
      <c r="R34" s="1544">
        <v>2426.0397504961998</v>
      </c>
      <c r="S34" s="1128">
        <v>2431.4742177602998</v>
      </c>
      <c r="T34" s="1544">
        <v>633.02051260159999</v>
      </c>
      <c r="U34" s="1128">
        <v>572.02976725609994</v>
      </c>
    </row>
    <row r="35" spans="1:23" x14ac:dyDescent="0.2">
      <c r="A35" s="193"/>
      <c r="B35" s="194"/>
      <c r="C35" s="193"/>
      <c r="D35" s="193"/>
      <c r="E35" s="193"/>
      <c r="F35" s="193"/>
      <c r="G35" s="193"/>
      <c r="Q35" s="1536"/>
      <c r="R35" s="1544"/>
      <c r="S35" s="1128"/>
      <c r="T35" s="1544"/>
      <c r="U35" s="1128"/>
    </row>
    <row r="36" spans="1:23" ht="15.75" customHeight="1" thickBot="1" x14ac:dyDescent="0.25">
      <c r="A36" s="224" t="s">
        <v>395</v>
      </c>
      <c r="B36" s="142"/>
      <c r="C36" s="225"/>
      <c r="D36" s="225"/>
      <c r="E36" s="180"/>
      <c r="F36" s="226"/>
      <c r="G36" s="226"/>
      <c r="Q36" s="1071" t="s">
        <v>172</v>
      </c>
      <c r="R36" s="1545">
        <v>8525.2605502386032</v>
      </c>
      <c r="S36" s="1073">
        <v>8148.252740669599</v>
      </c>
      <c r="T36" s="1545">
        <v>2153.2559584474006</v>
      </c>
      <c r="U36" s="1073">
        <v>2062.5045155288985</v>
      </c>
    </row>
    <row r="37" spans="1:23" ht="12" customHeight="1" thickTop="1" thickBot="1" x14ac:dyDescent="0.25">
      <c r="A37" s="224"/>
      <c r="B37" s="142"/>
      <c r="C37" s="225"/>
      <c r="D37" s="225"/>
      <c r="E37" s="180"/>
      <c r="F37" s="226"/>
      <c r="G37" s="226"/>
      <c r="Q37" s="1074"/>
      <c r="R37" s="1074"/>
      <c r="S37" s="1076"/>
      <c r="T37" s="1074"/>
      <c r="U37" s="1076"/>
    </row>
    <row r="38" spans="1:23" ht="15.75" customHeight="1" x14ac:dyDescent="0.2">
      <c r="A38" s="1441"/>
      <c r="B38" s="129"/>
      <c r="C38" s="1442"/>
      <c r="D38" s="1442"/>
      <c r="E38" s="131"/>
      <c r="F38" s="1444"/>
      <c r="G38" s="131"/>
    </row>
    <row r="39" spans="1:23" ht="12" customHeight="1" x14ac:dyDescent="0.2">
      <c r="A39" s="1445"/>
      <c r="B39" s="227"/>
      <c r="C39" s="1446"/>
      <c r="D39" s="1446"/>
      <c r="E39" s="1447"/>
      <c r="F39" s="1446"/>
      <c r="G39" s="1447"/>
      <c r="Q39" s="224" t="s">
        <v>395</v>
      </c>
    </row>
    <row r="40" spans="1:23" ht="12" customHeight="1" thickBot="1" x14ac:dyDescent="0.25">
      <c r="A40" s="229" t="s">
        <v>5</v>
      </c>
      <c r="B40" s="230"/>
      <c r="C40" s="231"/>
      <c r="D40" s="243" t="s">
        <v>1038</v>
      </c>
      <c r="E40" s="244" t="s">
        <v>1039</v>
      </c>
      <c r="F40" s="234" t="s">
        <v>1082</v>
      </c>
      <c r="G40" s="235" t="s">
        <v>1083</v>
      </c>
      <c r="Q40" s="4" t="s">
        <v>806</v>
      </c>
    </row>
    <row r="41" spans="1:23" ht="13.5" customHeight="1" x14ac:dyDescent="0.2">
      <c r="A41" s="236"/>
      <c r="B41" s="190"/>
      <c r="C41" s="193"/>
      <c r="D41" s="237"/>
      <c r="E41" s="238"/>
      <c r="F41" s="180"/>
      <c r="G41" s="181"/>
      <c r="Q41" s="1078" t="s">
        <v>637</v>
      </c>
      <c r="R41" s="1079"/>
      <c r="S41" s="1079"/>
      <c r="T41" s="1149"/>
      <c r="U41" s="1080"/>
      <c r="V41" s="1149"/>
      <c r="W41" s="1080"/>
    </row>
    <row r="42" spans="1:23" ht="12" customHeight="1" x14ac:dyDescent="0.2">
      <c r="A42" s="757" t="s">
        <v>582</v>
      </c>
      <c r="B42" s="1501"/>
      <c r="C42" s="1501"/>
      <c r="D42" s="143"/>
      <c r="E42" s="144"/>
      <c r="F42" s="143"/>
      <c r="G42" s="144"/>
      <c r="Q42" s="1081"/>
      <c r="R42" s="1682"/>
      <c r="S42" s="1682"/>
      <c r="T42" s="1674" t="s">
        <v>831</v>
      </c>
      <c r="U42" s="1675"/>
      <c r="V42" s="1674" t="s">
        <v>835</v>
      </c>
      <c r="W42" s="1675"/>
    </row>
    <row r="43" spans="1:23" ht="12" customHeight="1" x14ac:dyDescent="0.2">
      <c r="A43" s="913" t="s">
        <v>581</v>
      </c>
      <c r="B43" s="1501"/>
      <c r="C43" s="1501"/>
      <c r="D43" s="143">
        <v>15.940648502500004</v>
      </c>
      <c r="E43" s="144">
        <v>-4.2259311989999677</v>
      </c>
      <c r="F43" s="143">
        <v>-35.400342055300001</v>
      </c>
      <c r="G43" s="144">
        <v>191.97168583729999</v>
      </c>
      <c r="I43" s="4" t="s">
        <v>984</v>
      </c>
      <c r="Q43" s="1546"/>
      <c r="R43" s="1083"/>
      <c r="S43" s="1083"/>
      <c r="T43" s="1372" t="s">
        <v>981</v>
      </c>
      <c r="U43" s="1084" t="s">
        <v>983</v>
      </c>
      <c r="V43" s="1372" t="s">
        <v>981</v>
      </c>
      <c r="W43" s="1084" t="s">
        <v>983</v>
      </c>
    </row>
    <row r="44" spans="1:23" ht="12" customHeight="1" x14ac:dyDescent="0.2">
      <c r="A44" s="141" t="s">
        <v>942</v>
      </c>
      <c r="B44" s="142"/>
      <c r="C44" s="193"/>
      <c r="D44" s="143">
        <v>59.137041868800097</v>
      </c>
      <c r="E44" s="144">
        <v>303.41945195490001</v>
      </c>
      <c r="F44" s="143">
        <v>349.18886619080001</v>
      </c>
      <c r="G44" s="144">
        <v>697.10708856169992</v>
      </c>
      <c r="I44" s="4" t="s">
        <v>1046</v>
      </c>
      <c r="Q44" s="1547" t="s">
        <v>802</v>
      </c>
      <c r="R44" s="112"/>
      <c r="S44" s="112"/>
      <c r="T44" s="1536"/>
      <c r="U44" s="1127"/>
      <c r="V44" s="1536"/>
      <c r="W44" s="1127"/>
    </row>
    <row r="45" spans="1:23" ht="12" customHeight="1" x14ac:dyDescent="0.2">
      <c r="A45" s="141" t="s">
        <v>943</v>
      </c>
      <c r="B45" s="142"/>
      <c r="C45" s="193"/>
      <c r="D45" s="143">
        <v>29.397450474399999</v>
      </c>
      <c r="E45" s="144">
        <v>15.2446157325</v>
      </c>
      <c r="F45" s="143">
        <v>145.3371746322</v>
      </c>
      <c r="G45" s="144">
        <v>-4.0310382164999998</v>
      </c>
      <c r="Q45" s="1547" t="s">
        <v>803</v>
      </c>
      <c r="R45" s="1537"/>
      <c r="S45" s="1537"/>
      <c r="T45" s="1544">
        <v>-35.400342055300001</v>
      </c>
      <c r="U45" s="1128">
        <v>191.97168583729999</v>
      </c>
      <c r="V45" s="1544">
        <v>15.940648502500004</v>
      </c>
      <c r="W45" s="1128">
        <v>-4.2259311989999677</v>
      </c>
    </row>
    <row r="46" spans="1:23" ht="12" customHeight="1" x14ac:dyDescent="0.2">
      <c r="A46" s="141" t="s">
        <v>108</v>
      </c>
      <c r="B46" s="142"/>
      <c r="C46" s="193"/>
      <c r="D46" s="143">
        <v>-3.3340969771999736</v>
      </c>
      <c r="E46" s="144">
        <v>943.21999140179992</v>
      </c>
      <c r="F46" s="143">
        <v>2.8903460553000331</v>
      </c>
      <c r="G46" s="144">
        <v>1620.9923993620002</v>
      </c>
      <c r="Q46" s="1547" t="s">
        <v>804</v>
      </c>
      <c r="R46" s="1537"/>
      <c r="S46" s="1537"/>
      <c r="T46" s="1544">
        <v>349.18886619080001</v>
      </c>
      <c r="U46" s="1128">
        <v>697.10708856169992</v>
      </c>
      <c r="V46" s="1544">
        <v>59.137041868800097</v>
      </c>
      <c r="W46" s="1128">
        <v>303.41945195490001</v>
      </c>
    </row>
    <row r="47" spans="1:23" ht="12" customHeight="1" x14ac:dyDescent="0.2">
      <c r="A47" s="141" t="s">
        <v>109</v>
      </c>
      <c r="B47" s="142"/>
      <c r="C47" s="193"/>
      <c r="D47" s="143">
        <v>5246.1295099298004</v>
      </c>
      <c r="E47" s="144">
        <v>4795.9960461597993</v>
      </c>
      <c r="F47" s="143">
        <v>-109.51545170590001</v>
      </c>
      <c r="G47" s="144">
        <v>11225.751641610897</v>
      </c>
      <c r="Q47" s="1547" t="s">
        <v>107</v>
      </c>
      <c r="R47" s="1537"/>
      <c r="S47" s="1537"/>
      <c r="T47" s="1544">
        <v>145.3371746322</v>
      </c>
      <c r="U47" s="1128">
        <v>-4.0310382164999998</v>
      </c>
      <c r="V47" s="1544">
        <v>29.397450474399999</v>
      </c>
      <c r="W47" s="1128">
        <v>15.2446157325</v>
      </c>
    </row>
    <row r="48" spans="1:23" ht="12" customHeight="1" x14ac:dyDescent="0.2">
      <c r="A48" s="141" t="s">
        <v>110</v>
      </c>
      <c r="B48" s="142"/>
      <c r="C48" s="193"/>
      <c r="D48" s="143">
        <v>15.7725206228</v>
      </c>
      <c r="E48" s="144">
        <v>11.807921952399999</v>
      </c>
      <c r="F48" s="143">
        <v>67.239374310000002</v>
      </c>
      <c r="G48" s="144">
        <v>53.395360376199996</v>
      </c>
      <c r="Q48" s="1547" t="s">
        <v>108</v>
      </c>
      <c r="R48" s="1537"/>
      <c r="S48" s="1537"/>
      <c r="T48" s="1544">
        <v>2.8903460553000331</v>
      </c>
      <c r="U48" s="1128">
        <v>1620.9923993620002</v>
      </c>
      <c r="V48" s="1544">
        <v>-3.3340969771999736</v>
      </c>
      <c r="W48" s="1128">
        <v>943.21999140179992</v>
      </c>
    </row>
    <row r="49" spans="1:23" ht="12" customHeight="1" x14ac:dyDescent="0.2">
      <c r="A49" s="141" t="s">
        <v>936</v>
      </c>
      <c r="B49" s="142"/>
      <c r="C49" s="193"/>
      <c r="D49" s="143">
        <v>1.5714603418000253</v>
      </c>
      <c r="E49" s="144">
        <v>-3.1940578539</v>
      </c>
      <c r="F49" s="143">
        <v>-29.376905510199997</v>
      </c>
      <c r="G49" s="144">
        <v>-21.261470956100002</v>
      </c>
      <c r="Q49" s="1547" t="s">
        <v>109</v>
      </c>
      <c r="R49" s="1537"/>
      <c r="S49" s="1537"/>
      <c r="T49" s="1544">
        <v>-109.51545170590001</v>
      </c>
      <c r="U49" s="1128">
        <v>11225.751641610897</v>
      </c>
      <c r="V49" s="1544">
        <v>5246.1295099298004</v>
      </c>
      <c r="W49" s="1128">
        <v>4795.9960461597993</v>
      </c>
    </row>
    <row r="50" spans="1:23" ht="12" customHeight="1" x14ac:dyDescent="0.2">
      <c r="A50" s="141" t="s">
        <v>112</v>
      </c>
      <c r="B50" s="142"/>
      <c r="C50" s="193"/>
      <c r="D50" s="143">
        <v>3.5550174280999998</v>
      </c>
      <c r="E50" s="144">
        <v>-1.4510939664</v>
      </c>
      <c r="F50" s="143">
        <v>9.3156024414000012</v>
      </c>
      <c r="G50" s="144">
        <v>5.1304643977</v>
      </c>
      <c r="Q50" s="1547" t="s">
        <v>110</v>
      </c>
      <c r="R50" s="1537"/>
      <c r="S50" s="1537"/>
      <c r="T50" s="1544">
        <v>67.239374310000002</v>
      </c>
      <c r="U50" s="1128">
        <v>53.395360376199996</v>
      </c>
      <c r="V50" s="1544">
        <v>15.7725206228</v>
      </c>
      <c r="W50" s="1128">
        <v>11.807921952399999</v>
      </c>
    </row>
    <row r="51" spans="1:23" ht="12" customHeight="1" x14ac:dyDescent="0.2">
      <c r="A51" s="141" t="s">
        <v>941</v>
      </c>
      <c r="B51" s="142"/>
      <c r="C51" s="193"/>
      <c r="D51" s="143">
        <v>0.74754979200000005</v>
      </c>
      <c r="E51" s="144">
        <v>1.1879650440999998</v>
      </c>
      <c r="F51" s="143">
        <v>1.7036036036</v>
      </c>
      <c r="G51" s="144">
        <v>2.825857917</v>
      </c>
      <c r="I51" s="42"/>
      <c r="J51" s="46" t="s">
        <v>139</v>
      </c>
      <c r="K51" s="46"/>
      <c r="L51" s="43"/>
      <c r="Q51" s="1547" t="s">
        <v>111</v>
      </c>
      <c r="R51" s="1537"/>
      <c r="S51" s="1537"/>
      <c r="T51" s="1544">
        <v>-29.376905510199997</v>
      </c>
      <c r="U51" s="1128">
        <v>-21.261470956100002</v>
      </c>
      <c r="V51" s="1544">
        <v>1.5714603418000253</v>
      </c>
      <c r="W51" s="1128">
        <v>-3.1940578539</v>
      </c>
    </row>
    <row r="52" spans="1:23" ht="12" customHeight="1" x14ac:dyDescent="0.2">
      <c r="A52" s="240" t="s">
        <v>172</v>
      </c>
      <c r="B52" s="241"/>
      <c r="C52" s="247"/>
      <c r="D52" s="245">
        <v>5368.917101983001</v>
      </c>
      <c r="E52" s="246">
        <v>6062.0049092261997</v>
      </c>
      <c r="F52" s="245">
        <v>401.38226796189997</v>
      </c>
      <c r="G52" s="246">
        <v>13771.8819888902</v>
      </c>
      <c r="I52" s="55">
        <v>-8.6486486501598847E-2</v>
      </c>
      <c r="J52" s="56">
        <v>0</v>
      </c>
      <c r="K52" s="47">
        <v>-8.6486486500007231E-2</v>
      </c>
      <c r="L52" s="45">
        <v>0</v>
      </c>
      <c r="Q52" s="1547" t="s">
        <v>112</v>
      </c>
      <c r="R52" s="1537"/>
      <c r="S52" s="1537"/>
      <c r="T52" s="1544">
        <v>9.3156024414000012</v>
      </c>
      <c r="U52" s="1128">
        <v>5.1304643977</v>
      </c>
      <c r="V52" s="1544">
        <v>3.5550174280999998</v>
      </c>
      <c r="W52" s="1128">
        <v>-1.4510939664</v>
      </c>
    </row>
    <row r="53" spans="1:23" ht="12" customHeight="1" x14ac:dyDescent="0.2">
      <c r="A53" s="193"/>
      <c r="B53" s="194"/>
      <c r="C53" s="193"/>
      <c r="D53" s="193"/>
      <c r="E53" s="193"/>
      <c r="F53" s="193"/>
      <c r="G53" s="193"/>
      <c r="Q53" s="1547" t="s">
        <v>113</v>
      </c>
      <c r="R53" s="1537"/>
      <c r="S53" s="1537"/>
      <c r="T53" s="1544">
        <v>1.7036036036</v>
      </c>
      <c r="U53" s="1128">
        <v>2.825857917</v>
      </c>
      <c r="V53" s="1544">
        <v>0.74754979200000005</v>
      </c>
      <c r="W53" s="1128">
        <v>1.1879650440999998</v>
      </c>
    </row>
    <row r="54" spans="1:23" ht="12" customHeight="1" thickBot="1" x14ac:dyDescent="0.25">
      <c r="A54" s="193"/>
      <c r="B54" s="194"/>
      <c r="C54" s="193"/>
      <c r="D54" s="193"/>
      <c r="E54" s="193"/>
      <c r="F54" s="193"/>
      <c r="G54" s="193"/>
      <c r="Q54" s="1082" t="s">
        <v>805</v>
      </c>
      <c r="R54" s="1537"/>
      <c r="S54" s="1537"/>
      <c r="T54" s="1548">
        <v>401.38226796189997</v>
      </c>
      <c r="U54" s="1549">
        <v>13771.8819888902</v>
      </c>
      <c r="V54" s="1548">
        <v>5368.917101983001</v>
      </c>
      <c r="W54" s="1549">
        <v>6062.0049092261997</v>
      </c>
    </row>
    <row r="55" spans="1:23" ht="15.75" customHeight="1" thickTop="1" thickBot="1" x14ac:dyDescent="0.25">
      <c r="A55" s="224" t="s">
        <v>2</v>
      </c>
      <c r="B55" s="142"/>
      <c r="C55" s="225"/>
      <c r="D55" s="225"/>
      <c r="E55" s="180"/>
      <c r="F55" s="226"/>
      <c r="G55" s="226"/>
      <c r="Q55" s="1074"/>
      <c r="R55" s="1075"/>
      <c r="S55" s="1075"/>
      <c r="T55" s="1074"/>
      <c r="U55" s="1076"/>
      <c r="V55" s="1074"/>
      <c r="W55" s="1076"/>
    </row>
    <row r="56" spans="1:23" ht="12" customHeight="1" x14ac:dyDescent="0.2">
      <c r="A56" s="224"/>
      <c r="B56" s="142"/>
      <c r="C56" s="225"/>
      <c r="D56" s="225"/>
      <c r="E56" s="180"/>
      <c r="F56" s="226"/>
      <c r="G56" s="226"/>
    </row>
    <row r="57" spans="1:23" ht="15.75" customHeight="1" x14ac:dyDescent="0.2">
      <c r="A57" s="1441"/>
      <c r="B57" s="129"/>
      <c r="C57" s="1442"/>
      <c r="D57" s="1442"/>
      <c r="E57" s="131"/>
      <c r="F57" s="1444"/>
      <c r="G57" s="131"/>
      <c r="Q57" s="224"/>
    </row>
    <row r="58" spans="1:23" ht="12" customHeight="1" x14ac:dyDescent="0.2">
      <c r="A58" s="1445"/>
      <c r="B58" s="227"/>
      <c r="C58" s="1446"/>
      <c r="D58" s="1446"/>
      <c r="E58" s="1447"/>
      <c r="F58" s="1446"/>
      <c r="G58" s="1447"/>
    </row>
    <row r="59" spans="1:23" ht="12" customHeight="1" x14ac:dyDescent="0.2">
      <c r="A59" s="229" t="s">
        <v>5</v>
      </c>
      <c r="B59" s="230"/>
      <c r="C59" s="231"/>
      <c r="D59" s="243" t="s">
        <v>1038</v>
      </c>
      <c r="E59" s="244" t="s">
        <v>1039</v>
      </c>
      <c r="F59" s="234" t="s">
        <v>1082</v>
      </c>
      <c r="G59" s="235" t="s">
        <v>1083</v>
      </c>
    </row>
    <row r="60" spans="1:23" ht="13.5" customHeight="1" x14ac:dyDescent="0.2">
      <c r="A60" s="236"/>
      <c r="B60" s="190"/>
      <c r="C60" s="193"/>
      <c r="D60" s="237"/>
      <c r="E60" s="238"/>
      <c r="F60" s="180"/>
      <c r="G60" s="181"/>
    </row>
    <row r="61" spans="1:23" ht="12" customHeight="1" x14ac:dyDescent="0.2">
      <c r="A61" s="141" t="s">
        <v>382</v>
      </c>
      <c r="B61" s="142"/>
      <c r="C61" s="193"/>
      <c r="D61" s="143">
        <v>12369.445599999999</v>
      </c>
      <c r="E61" s="144">
        <v>13226.7852</v>
      </c>
      <c r="F61" s="143">
        <v>30152.930899999999</v>
      </c>
      <c r="G61" s="144">
        <v>42233.806700000001</v>
      </c>
      <c r="I61" s="4" t="s">
        <v>1071</v>
      </c>
    </row>
    <row r="62" spans="1:23" ht="12" customHeight="1" x14ac:dyDescent="0.2">
      <c r="A62" s="141" t="s">
        <v>318</v>
      </c>
      <c r="B62" s="142"/>
      <c r="C62" s="193"/>
      <c r="D62" s="143">
        <v>586.64859999999999</v>
      </c>
      <c r="E62" s="144">
        <v>576.48329999999999</v>
      </c>
      <c r="F62" s="143">
        <v>2280.0839000000001</v>
      </c>
      <c r="G62" s="144">
        <v>2066.5162999999998</v>
      </c>
    </row>
    <row r="63" spans="1:23" ht="12" customHeight="1" x14ac:dyDescent="0.2">
      <c r="A63" s="141" t="s">
        <v>319</v>
      </c>
      <c r="B63" s="142"/>
      <c r="C63" s="193"/>
      <c r="D63" s="143">
        <v>361.12169999999998</v>
      </c>
      <c r="E63" s="144">
        <v>288.32159999999999</v>
      </c>
      <c r="F63" s="143">
        <v>1277.6604</v>
      </c>
      <c r="G63" s="144">
        <v>1126.6973</v>
      </c>
    </row>
    <row r="64" spans="1:23" ht="12" customHeight="1" x14ac:dyDescent="0.2">
      <c r="A64" s="141" t="s">
        <v>320</v>
      </c>
      <c r="B64" s="142"/>
      <c r="C64" s="193"/>
      <c r="D64" s="143">
        <v>-369.6807</v>
      </c>
      <c r="E64" s="144">
        <v>-417.28050000000002</v>
      </c>
      <c r="F64" s="143">
        <v>-1532.7997</v>
      </c>
      <c r="G64" s="144">
        <v>-1465.1423</v>
      </c>
    </row>
    <row r="65" spans="1:21" ht="12" customHeight="1" x14ac:dyDescent="0.2">
      <c r="A65" s="141" t="s">
        <v>321</v>
      </c>
      <c r="B65" s="142"/>
      <c r="C65" s="193"/>
      <c r="D65" s="143">
        <v>357.46850000000001</v>
      </c>
      <c r="E65" s="144">
        <v>261.85509999999999</v>
      </c>
      <c r="F65" s="143">
        <v>1146.8078</v>
      </c>
      <c r="G65" s="144">
        <v>935.82129999999995</v>
      </c>
      <c r="I65" s="42"/>
      <c r="J65" s="46" t="s">
        <v>139</v>
      </c>
      <c r="K65" s="46"/>
      <c r="L65" s="43"/>
    </row>
    <row r="66" spans="1:21" ht="12" customHeight="1" x14ac:dyDescent="0.2">
      <c r="A66" s="240" t="s">
        <v>172</v>
      </c>
      <c r="B66" s="241"/>
      <c r="C66" s="247"/>
      <c r="D66" s="245">
        <v>13305.0036</v>
      </c>
      <c r="E66" s="246">
        <v>13936.164699999999</v>
      </c>
      <c r="F66" s="245">
        <v>33324.683299999997</v>
      </c>
      <c r="G66" s="246">
        <v>44897.699200000003</v>
      </c>
      <c r="I66" s="55">
        <v>9.8163000075146556E-6</v>
      </c>
      <c r="J66" s="56">
        <v>4.369501766632311E-6</v>
      </c>
      <c r="K66" s="47">
        <v>-3.8833197322674096E-5</v>
      </c>
      <c r="L66" s="45">
        <v>2.1174200810492039E-5</v>
      </c>
    </row>
    <row r="67" spans="1:21" ht="12" customHeight="1" x14ac:dyDescent="0.2">
      <c r="A67" s="193"/>
      <c r="B67" s="194"/>
      <c r="C67" s="193"/>
      <c r="D67" s="193"/>
      <c r="E67" s="193"/>
      <c r="F67" s="193"/>
      <c r="G67" s="193"/>
    </row>
    <row r="68" spans="1:21" ht="12" customHeight="1" x14ac:dyDescent="0.2">
      <c r="A68" s="193"/>
      <c r="B68" s="194"/>
      <c r="C68" s="193"/>
      <c r="D68" s="193"/>
      <c r="E68" s="193"/>
      <c r="F68" s="193"/>
      <c r="G68" s="193"/>
      <c r="Q68" s="8" t="s">
        <v>1014</v>
      </c>
    </row>
    <row r="69" spans="1:21" ht="12" customHeight="1" thickBot="1" x14ac:dyDescent="0.25">
      <c r="A69" s="193"/>
      <c r="B69" s="194"/>
      <c r="C69" s="193"/>
      <c r="D69" s="193"/>
      <c r="E69" s="193"/>
      <c r="F69" s="193"/>
      <c r="G69" s="193"/>
      <c r="Q69" s="4" t="s">
        <v>806</v>
      </c>
    </row>
    <row r="70" spans="1:21" ht="12" customHeight="1" x14ac:dyDescent="0.2">
      <c r="A70" s="193"/>
      <c r="B70" s="194"/>
      <c r="C70" s="193"/>
      <c r="D70" s="193"/>
      <c r="E70" s="193"/>
      <c r="F70" s="193"/>
      <c r="G70" s="193"/>
      <c r="Q70" s="1435" t="s">
        <v>1009</v>
      </c>
      <c r="R70" s="1149"/>
      <c r="S70" s="1080"/>
      <c r="T70" s="1149"/>
      <c r="U70" s="1080"/>
    </row>
    <row r="71" spans="1:21" ht="12" customHeight="1" x14ac:dyDescent="0.2">
      <c r="A71" s="1441"/>
      <c r="B71" s="1442"/>
      <c r="C71" s="1442"/>
      <c r="D71" s="1442"/>
      <c r="E71" s="1443"/>
      <c r="F71" s="1444"/>
      <c r="G71" s="1443"/>
      <c r="Q71" s="1085"/>
      <c r="R71" s="1437" t="s">
        <v>833</v>
      </c>
      <c r="S71" s="1436"/>
      <c r="T71" s="1437" t="s">
        <v>832</v>
      </c>
      <c r="U71" s="1436"/>
    </row>
    <row r="72" spans="1:21" ht="12" customHeight="1" x14ac:dyDescent="0.2">
      <c r="A72" s="1445"/>
      <c r="B72" s="1446"/>
      <c r="C72" s="1446"/>
      <c r="D72" s="1446"/>
      <c r="E72" s="1447"/>
      <c r="F72" s="1446"/>
      <c r="G72" s="1447"/>
      <c r="Q72" s="1085"/>
      <c r="R72" s="1438">
        <v>2015</v>
      </c>
      <c r="S72" s="1439">
        <v>2014</v>
      </c>
      <c r="T72" s="1438">
        <v>2015</v>
      </c>
      <c r="U72" s="1439">
        <v>2014</v>
      </c>
    </row>
    <row r="73" spans="1:21" ht="12" customHeight="1" x14ac:dyDescent="0.2">
      <c r="A73" s="1448" t="s">
        <v>5</v>
      </c>
      <c r="B73" s="1449"/>
      <c r="C73" s="1449"/>
      <c r="D73" s="1449" t="s">
        <v>1038</v>
      </c>
      <c r="E73" s="1450" t="s">
        <v>1039</v>
      </c>
      <c r="F73" s="1451" t="s">
        <v>1082</v>
      </c>
      <c r="G73" s="1452" t="s">
        <v>1083</v>
      </c>
      <c r="Q73" s="1085"/>
      <c r="R73" s="1085"/>
      <c r="S73" s="1087"/>
      <c r="T73" s="1085"/>
      <c r="U73" s="1087"/>
    </row>
    <row r="74" spans="1:21" ht="12" customHeight="1" x14ac:dyDescent="0.2">
      <c r="A74" s="701"/>
      <c r="B74" s="1340"/>
      <c r="C74" s="1340"/>
      <c r="D74" s="1340"/>
      <c r="E74" s="1470"/>
      <c r="F74" s="1471"/>
      <c r="G74" s="1472"/>
      <c r="Q74" s="1085"/>
      <c r="R74" s="1085"/>
      <c r="S74" s="1087"/>
      <c r="T74" s="1085"/>
      <c r="U74" s="1087"/>
    </row>
    <row r="75" spans="1:21" ht="12" customHeight="1" x14ac:dyDescent="0.2">
      <c r="A75" s="1453" t="s">
        <v>1015</v>
      </c>
      <c r="B75" s="1454"/>
      <c r="C75" s="1454"/>
      <c r="D75" s="143">
        <v>5193.3422825618009</v>
      </c>
      <c r="E75" s="144">
        <v>4104.2802785888898</v>
      </c>
      <c r="F75" s="143">
        <v>20516.832225891099</v>
      </c>
      <c r="G75" s="144">
        <v>15826.893838513401</v>
      </c>
      <c r="Q75" s="1085" t="s">
        <v>1010</v>
      </c>
      <c r="R75" s="1085">
        <v>5193.3422825618009</v>
      </c>
      <c r="S75" s="1087">
        <v>4104.2802785888898</v>
      </c>
      <c r="T75" s="1085">
        <v>20516.832225891099</v>
      </c>
      <c r="U75" s="1087">
        <v>15826.893838513401</v>
      </c>
    </row>
    <row r="76" spans="1:21" ht="12" customHeight="1" x14ac:dyDescent="0.2">
      <c r="A76" s="1453" t="s">
        <v>1016</v>
      </c>
      <c r="B76" s="1455"/>
      <c r="C76" s="1455"/>
      <c r="D76" s="1455">
        <v>530.59797506820007</v>
      </c>
      <c r="E76" s="1456">
        <v>469.95875773130001</v>
      </c>
      <c r="F76" s="1455">
        <v>2128.0787214502998</v>
      </c>
      <c r="G76" s="1456">
        <v>1752.1911086857001</v>
      </c>
      <c r="Q76" s="1085" t="s">
        <v>1011</v>
      </c>
      <c r="R76" s="1085">
        <v>530.59797506820007</v>
      </c>
      <c r="S76" s="1087">
        <v>469.95875773130001</v>
      </c>
      <c r="T76" s="1085">
        <v>2128.0787214502998</v>
      </c>
      <c r="U76" s="1087">
        <v>1752.1911086857001</v>
      </c>
    </row>
    <row r="77" spans="1:21" ht="12" customHeight="1" x14ac:dyDescent="0.2">
      <c r="A77" s="1453" t="s">
        <v>1017</v>
      </c>
      <c r="B77" s="1455"/>
      <c r="C77" s="1455"/>
      <c r="D77" s="1455">
        <v>5265.5397535848006</v>
      </c>
      <c r="E77" s="1456">
        <v>6217.4597803238903</v>
      </c>
      <c r="F77" s="1455">
        <v>7879.5062913157999</v>
      </c>
      <c r="G77" s="1456">
        <v>17272.734960002603</v>
      </c>
      <c r="I77" s="4" t="s">
        <v>1021</v>
      </c>
      <c r="Q77" s="1085" t="s">
        <v>1012</v>
      </c>
      <c r="R77" s="1085">
        <v>5265.5397535848006</v>
      </c>
      <c r="S77" s="1087">
        <v>6217.4597803238903</v>
      </c>
      <c r="T77" s="1085">
        <v>7879.5062913157999</v>
      </c>
      <c r="U77" s="1087">
        <v>17272.734960002603</v>
      </c>
    </row>
    <row r="78" spans="1:21" ht="12" customHeight="1" x14ac:dyDescent="0.2">
      <c r="A78" s="1453" t="s">
        <v>1018</v>
      </c>
      <c r="B78" s="1455"/>
      <c r="C78" s="1455"/>
      <c r="D78" s="1455">
        <v>-222.59485585110099</v>
      </c>
      <c r="E78" s="1456">
        <v>740.0655982208001</v>
      </c>
      <c r="F78" s="1455">
        <v>-6677.7206409395003</v>
      </c>
      <c r="G78" s="1456">
        <v>1404.3090307902</v>
      </c>
      <c r="I78" s="4" t="s">
        <v>1047</v>
      </c>
      <c r="Q78" s="1085" t="s">
        <v>1013</v>
      </c>
      <c r="R78" s="1085">
        <v>-222.59485585110099</v>
      </c>
      <c r="S78" s="1087">
        <v>740.0655982208001</v>
      </c>
      <c r="T78" s="1085">
        <v>-6677.7206409395003</v>
      </c>
      <c r="U78" s="1087">
        <v>1404.3090307902</v>
      </c>
    </row>
    <row r="79" spans="1:21" ht="12" customHeight="1" x14ac:dyDescent="0.2">
      <c r="A79" s="1463" t="s">
        <v>171</v>
      </c>
      <c r="B79" s="1464"/>
      <c r="C79" s="1464"/>
      <c r="D79" s="1464">
        <v>-13.81489653079916</v>
      </c>
      <c r="E79" s="1465">
        <v>-16.348869747780554</v>
      </c>
      <c r="F79" s="1466">
        <v>-17.184848401098861</v>
      </c>
      <c r="G79" s="1465">
        <v>-42.143184957705671</v>
      </c>
      <c r="Q79" s="1468" t="s">
        <v>171</v>
      </c>
      <c r="R79" s="1468">
        <v>-13.81489653079916</v>
      </c>
      <c r="S79" s="1469">
        <v>-16.348869747780554</v>
      </c>
      <c r="T79" s="1468">
        <v>-17.184848401098861</v>
      </c>
      <c r="U79" s="1469">
        <v>-42.143184957705671</v>
      </c>
    </row>
    <row r="80" spans="1:21" ht="12" customHeight="1" x14ac:dyDescent="0.2">
      <c r="A80" s="1457" t="s">
        <v>1019</v>
      </c>
      <c r="B80" s="1461"/>
      <c r="C80" s="1461"/>
      <c r="D80" s="1461">
        <v>10753.0702588329</v>
      </c>
      <c r="E80" s="1462">
        <v>11515.415545117101</v>
      </c>
      <c r="F80" s="1461">
        <v>23829.5117493166</v>
      </c>
      <c r="G80" s="1462">
        <v>36213.985753034198</v>
      </c>
      <c r="Q80" s="1085" t="s">
        <v>746</v>
      </c>
      <c r="R80" s="1085">
        <v>10753.0702588329</v>
      </c>
      <c r="S80" s="1087">
        <v>11515.415545117101</v>
      </c>
      <c r="T80" s="1085">
        <v>23829.5117493166</v>
      </c>
      <c r="U80" s="1087">
        <v>36213.985753034198</v>
      </c>
    </row>
    <row r="81" spans="1:24" ht="12" customHeight="1" x14ac:dyDescent="0.2">
      <c r="A81" s="1453" t="s">
        <v>1020</v>
      </c>
      <c r="B81" s="1455"/>
      <c r="C81" s="1455"/>
      <c r="D81" s="1455">
        <v>808.49207981000006</v>
      </c>
      <c r="E81" s="1456">
        <v>893.50829445579996</v>
      </c>
      <c r="F81" s="1455">
        <v>2979.4531939587</v>
      </c>
      <c r="G81" s="1456">
        <v>3010.9881816556999</v>
      </c>
      <c r="Q81" s="1085" t="s">
        <v>745</v>
      </c>
      <c r="R81" s="1085">
        <v>808.49207981000006</v>
      </c>
      <c r="S81" s="1087">
        <v>893.50829445579996</v>
      </c>
      <c r="T81" s="1085">
        <v>2979.4531939587</v>
      </c>
      <c r="U81" s="1087">
        <v>3010.9881816556999</v>
      </c>
    </row>
    <row r="82" spans="1:24" ht="12" customHeight="1" x14ac:dyDescent="0.2">
      <c r="A82" s="660" t="s">
        <v>747</v>
      </c>
      <c r="B82" s="1455"/>
      <c r="C82" s="1455"/>
      <c r="D82" s="1455">
        <v>6.3604301776000005</v>
      </c>
      <c r="E82" s="1456">
        <v>-2.8936718725999997</v>
      </c>
      <c r="F82" s="1455">
        <v>31.166140892399998</v>
      </c>
      <c r="G82" s="1456">
        <v>17.2091669922</v>
      </c>
      <c r="Q82" s="1085" t="s">
        <v>747</v>
      </c>
      <c r="R82" s="1085">
        <v>6.3604301776000005</v>
      </c>
      <c r="S82" s="1087">
        <v>-2.8936718725999997</v>
      </c>
      <c r="T82" s="1085">
        <v>31.166140892399998</v>
      </c>
      <c r="U82" s="1087">
        <v>17.2091669922</v>
      </c>
    </row>
    <row r="83" spans="1:24" ht="12" customHeight="1" thickBot="1" x14ac:dyDescent="0.25">
      <c r="A83" s="660" t="s">
        <v>1027</v>
      </c>
      <c r="B83" s="1455"/>
      <c r="C83" s="1455"/>
      <c r="D83" s="1455">
        <v>801.52280192789897</v>
      </c>
      <c r="E83" s="1456">
        <v>820.75504368759903</v>
      </c>
      <c r="F83" s="1455">
        <v>3312.7997869974001</v>
      </c>
      <c r="G83" s="1456">
        <v>2991.6235573366002</v>
      </c>
      <c r="I83" s="42"/>
      <c r="J83" s="46" t="s">
        <v>139</v>
      </c>
      <c r="K83" s="46"/>
      <c r="L83" s="43"/>
      <c r="Q83" s="1440" t="s">
        <v>1027</v>
      </c>
      <c r="R83" s="1440">
        <v>801.52280192789897</v>
      </c>
      <c r="S83" s="1467">
        <v>820.75504368759903</v>
      </c>
      <c r="T83" s="1440">
        <v>3312.7997869974001</v>
      </c>
      <c r="U83" s="1467">
        <v>2991.6235573366002</v>
      </c>
    </row>
    <row r="84" spans="1:24" ht="12" customHeight="1" thickTop="1" thickBot="1" x14ac:dyDescent="0.25">
      <c r="A84" s="1458" t="s">
        <v>172</v>
      </c>
      <c r="B84" s="1459"/>
      <c r="C84" s="1459"/>
      <c r="D84" s="1459">
        <v>12369.445570748398</v>
      </c>
      <c r="E84" s="1460">
        <v>13226.7852113879</v>
      </c>
      <c r="F84" s="1459">
        <v>30152.930871165099</v>
      </c>
      <c r="G84" s="1460">
        <v>42233.806659018701</v>
      </c>
      <c r="I84" s="55">
        <v>-2.9251601517898962E-5</v>
      </c>
      <c r="J84" s="56">
        <v>1.1387899576220661E-5</v>
      </c>
      <c r="K84" s="47">
        <v>-2.8834900149377063E-5</v>
      </c>
      <c r="L84" s="45">
        <v>-4.0981300116982311E-5</v>
      </c>
      <c r="Q84" s="1074" t="s">
        <v>172</v>
      </c>
      <c r="R84" s="1074">
        <v>12369.445570748398</v>
      </c>
      <c r="S84" s="1076">
        <v>13226.7852113879</v>
      </c>
      <c r="T84" s="1074">
        <v>30152.930871165099</v>
      </c>
      <c r="U84" s="1076">
        <v>42233.806659018701</v>
      </c>
    </row>
    <row r="85" spans="1:24" ht="12" customHeight="1" x14ac:dyDescent="0.2">
      <c r="A85" s="193"/>
      <c r="B85" s="194"/>
      <c r="C85" s="193"/>
      <c r="D85" s="193"/>
      <c r="E85" s="193"/>
      <c r="F85" s="193"/>
      <c r="G85" s="193"/>
    </row>
    <row r="86" spans="1:24" ht="12" customHeight="1" x14ac:dyDescent="0.2">
      <c r="A86" s="193"/>
      <c r="B86" s="194"/>
      <c r="C86" s="193"/>
      <c r="D86" s="193"/>
      <c r="E86" s="193"/>
      <c r="F86" s="193"/>
      <c r="G86" s="193"/>
    </row>
    <row r="87" spans="1:24" ht="12" customHeight="1" x14ac:dyDescent="0.2">
      <c r="A87" s="193"/>
      <c r="B87" s="194"/>
      <c r="C87" s="193"/>
      <c r="D87" s="193"/>
      <c r="E87" s="193"/>
      <c r="F87" s="193"/>
      <c r="G87" s="193"/>
    </row>
    <row r="88" spans="1:24" ht="12" customHeight="1" x14ac:dyDescent="0.2">
      <c r="A88" s="193"/>
      <c r="B88" s="194"/>
      <c r="C88" s="193"/>
      <c r="D88" s="193"/>
      <c r="E88" s="193"/>
      <c r="F88" s="193"/>
      <c r="G88" s="193"/>
    </row>
    <row r="89" spans="1:24" ht="12" customHeight="1" x14ac:dyDescent="0.2">
      <c r="A89" s="193"/>
      <c r="B89" s="194"/>
      <c r="C89" s="193"/>
      <c r="D89" s="193"/>
      <c r="E89" s="193"/>
      <c r="F89" s="193"/>
      <c r="G89" s="193"/>
    </row>
    <row r="90" spans="1:24" ht="12" customHeight="1" x14ac:dyDescent="0.2">
      <c r="A90" s="193"/>
      <c r="B90" s="194"/>
      <c r="C90" s="193"/>
      <c r="D90" s="193"/>
      <c r="E90" s="193"/>
      <c r="F90" s="193"/>
      <c r="G90" s="193"/>
    </row>
    <row r="91" spans="1:24" ht="12" customHeight="1" x14ac:dyDescent="0.2">
      <c r="A91" s="193"/>
      <c r="B91" s="194"/>
      <c r="C91" s="193"/>
      <c r="D91" s="193"/>
      <c r="E91" s="193"/>
      <c r="F91" s="193"/>
      <c r="G91" s="193"/>
      <c r="Q91" s="224" t="s">
        <v>46</v>
      </c>
    </row>
    <row r="92" spans="1:24" ht="15.75" customHeight="1" thickBot="1" x14ac:dyDescent="0.25">
      <c r="A92" s="224" t="s">
        <v>46</v>
      </c>
      <c r="B92" s="142"/>
      <c r="C92" s="225"/>
      <c r="D92" s="225"/>
      <c r="E92" s="180"/>
      <c r="F92" s="226"/>
      <c r="G92" s="226"/>
      <c r="Q92" s="4" t="s">
        <v>806</v>
      </c>
    </row>
    <row r="93" spans="1:24" ht="12" customHeight="1" x14ac:dyDescent="0.2">
      <c r="A93" s="224"/>
      <c r="B93" s="142"/>
      <c r="C93" s="225"/>
      <c r="D93" s="225"/>
      <c r="E93" s="180"/>
      <c r="F93" s="226"/>
      <c r="G93" s="226"/>
      <c r="Q93" s="1067" t="s">
        <v>637</v>
      </c>
      <c r="R93" s="1089"/>
      <c r="S93" s="1089"/>
      <c r="T93" s="1096"/>
      <c r="U93" s="1097" t="s">
        <v>831</v>
      </c>
      <c r="V93" s="1098" t="s">
        <v>831</v>
      </c>
      <c r="W93" s="1097" t="s">
        <v>835</v>
      </c>
      <c r="X93" s="1098" t="s">
        <v>835</v>
      </c>
    </row>
    <row r="94" spans="1:24" ht="15.75" customHeight="1" x14ac:dyDescent="0.2">
      <c r="A94" s="1441"/>
      <c r="B94" s="129"/>
      <c r="C94" s="1442"/>
      <c r="D94" s="1442"/>
      <c r="E94" s="131"/>
      <c r="F94" s="1444"/>
      <c r="G94" s="131"/>
      <c r="Q94" s="1068" t="s">
        <v>807</v>
      </c>
      <c r="R94" s="673"/>
      <c r="S94" s="673"/>
      <c r="T94" s="673"/>
      <c r="U94" s="1493">
        <v>42369</v>
      </c>
      <c r="V94" s="1095" t="s">
        <v>966</v>
      </c>
      <c r="W94" s="1493">
        <v>42369</v>
      </c>
      <c r="X94" s="1095" t="s">
        <v>966</v>
      </c>
    </row>
    <row r="95" spans="1:24" ht="12" customHeight="1" x14ac:dyDescent="0.2">
      <c r="A95" s="1445"/>
      <c r="B95" s="227"/>
      <c r="C95" s="1446"/>
      <c r="D95" s="1446"/>
      <c r="E95" s="1447"/>
      <c r="F95" s="1446"/>
      <c r="G95" s="1447"/>
      <c r="Q95" s="1536"/>
      <c r="R95" s="112"/>
      <c r="S95" s="112"/>
      <c r="T95" s="112"/>
      <c r="U95" s="673"/>
      <c r="V95" s="1127"/>
      <c r="W95" s="673"/>
      <c r="X95" s="1127"/>
    </row>
    <row r="96" spans="1:24" ht="12" customHeight="1" x14ac:dyDescent="0.2">
      <c r="A96" s="229" t="s">
        <v>5</v>
      </c>
      <c r="B96" s="230"/>
      <c r="C96" s="231"/>
      <c r="D96" s="243" t="s">
        <v>1038</v>
      </c>
      <c r="E96" s="244" t="s">
        <v>1039</v>
      </c>
      <c r="F96" s="234" t="s">
        <v>1082</v>
      </c>
      <c r="G96" s="235" t="s">
        <v>1083</v>
      </c>
      <c r="Q96" s="1090" t="s">
        <v>132</v>
      </c>
      <c r="R96" s="1550"/>
      <c r="S96" s="1550"/>
      <c r="T96" s="1550"/>
      <c r="U96" s="673"/>
      <c r="V96" s="1127"/>
      <c r="W96" s="673"/>
      <c r="X96" s="1127"/>
    </row>
    <row r="97" spans="1:24" ht="13.5" customHeight="1" x14ac:dyDescent="0.2">
      <c r="A97" s="236"/>
      <c r="B97" s="190"/>
      <c r="C97" s="193"/>
      <c r="D97" s="237"/>
      <c r="E97" s="238"/>
      <c r="F97" s="180"/>
      <c r="G97" s="181"/>
      <c r="Q97" s="1551" t="s">
        <v>808</v>
      </c>
      <c r="R97" s="1550"/>
      <c r="S97" s="1550"/>
      <c r="T97" s="1550"/>
      <c r="U97" s="1552">
        <v>95.164481692900011</v>
      </c>
      <c r="V97" s="1553">
        <v>131.99069487880001</v>
      </c>
      <c r="W97" s="1552">
        <v>41.567048300000003</v>
      </c>
      <c r="X97" s="1553">
        <v>56.918807983699999</v>
      </c>
    </row>
    <row r="98" spans="1:24" ht="13.5" customHeight="1" x14ac:dyDescent="0.2">
      <c r="A98" s="236" t="s">
        <v>132</v>
      </c>
      <c r="B98" s="190"/>
      <c r="C98" s="193"/>
      <c r="D98" s="143"/>
      <c r="E98" s="144"/>
      <c r="F98" s="248"/>
      <c r="G98" s="212"/>
      <c r="Q98" s="1551" t="s">
        <v>809</v>
      </c>
      <c r="R98" s="1550"/>
      <c r="S98" s="1550"/>
      <c r="T98" s="1550"/>
      <c r="U98" s="1552">
        <v>-119.05712612590001</v>
      </c>
      <c r="V98" s="1553">
        <v>-65.7771866362</v>
      </c>
      <c r="W98" s="1552">
        <v>-84.438009535600003</v>
      </c>
      <c r="X98" s="1553">
        <v>-2.8301090216000104</v>
      </c>
    </row>
    <row r="99" spans="1:24" ht="12" customHeight="1" x14ac:dyDescent="0.2">
      <c r="A99" s="141" t="s">
        <v>407</v>
      </c>
      <c r="B99" s="142"/>
      <c r="C99" s="193"/>
      <c r="D99" s="143">
        <v>41.567048300000003</v>
      </c>
      <c r="E99" s="144">
        <v>56.918807983699999</v>
      </c>
      <c r="F99" s="143">
        <v>95.164481692900011</v>
      </c>
      <c r="G99" s="144">
        <v>131.99069487880001</v>
      </c>
      <c r="I99" s="4" t="s">
        <v>986</v>
      </c>
      <c r="Q99" s="1551" t="s">
        <v>810</v>
      </c>
      <c r="R99" s="1550"/>
      <c r="S99" s="1550"/>
      <c r="T99" s="1550"/>
      <c r="U99" s="1552">
        <v>4.86174209E-2</v>
      </c>
      <c r="V99" s="1553">
        <v>-7.5255869999999994E-3</v>
      </c>
      <c r="W99" s="1552">
        <v>4.86174209E-2</v>
      </c>
      <c r="X99" s="1553">
        <v>-7.5255869999999994E-3</v>
      </c>
    </row>
    <row r="100" spans="1:24" ht="12" customHeight="1" x14ac:dyDescent="0.2">
      <c r="A100" s="141" t="s">
        <v>408</v>
      </c>
      <c r="B100" s="142"/>
      <c r="C100" s="193"/>
      <c r="D100" s="143">
        <v>-84.389392114700001</v>
      </c>
      <c r="E100" s="144">
        <v>-2.8376346086000104</v>
      </c>
      <c r="F100" s="143">
        <v>-119.00850870500001</v>
      </c>
      <c r="G100" s="144">
        <v>-65.784712223200003</v>
      </c>
      <c r="I100" s="4" t="s">
        <v>1048</v>
      </c>
      <c r="Q100" s="1551" t="s">
        <v>811</v>
      </c>
      <c r="R100" s="1550"/>
      <c r="S100" s="1550"/>
      <c r="T100" s="1550"/>
      <c r="U100" s="1554">
        <v>1.3893990827</v>
      </c>
      <c r="V100" s="1555">
        <v>21.104812321100002</v>
      </c>
      <c r="W100" s="1554">
        <v>3.1457751855999998</v>
      </c>
      <c r="X100" s="1555">
        <v>20.580325192100002</v>
      </c>
    </row>
    <row r="101" spans="1:24" s="705" customFormat="1" ht="12" hidden="1" customHeight="1" outlineLevel="1" thickBot="1" x14ac:dyDescent="0.25">
      <c r="A101" s="1198" t="s">
        <v>836</v>
      </c>
      <c r="B101" s="1199"/>
      <c r="C101" s="1200"/>
      <c r="D101" s="1195">
        <v>4.86174209E-2</v>
      </c>
      <c r="E101" s="1201">
        <v>-7.5255869999999994E-3</v>
      </c>
      <c r="F101" s="1195">
        <v>4.86174209E-2</v>
      </c>
      <c r="G101" s="1201">
        <v>-7.5255869999999994E-3</v>
      </c>
      <c r="H101" s="705" t="s">
        <v>1043</v>
      </c>
      <c r="N101" s="105"/>
      <c r="O101" s="105"/>
      <c r="Q101" s="1196" t="s">
        <v>172</v>
      </c>
      <c r="R101" s="107"/>
      <c r="S101" s="107"/>
      <c r="T101" s="107"/>
      <c r="U101" s="1556">
        <v>-22.454627929400001</v>
      </c>
      <c r="V101" s="1197">
        <v>87.310794976700009</v>
      </c>
      <c r="W101" s="1556">
        <v>-39.676568629099997</v>
      </c>
      <c r="X101" s="1197">
        <v>74.661498567199985</v>
      </c>
    </row>
    <row r="102" spans="1:24" ht="12" customHeight="1" collapsed="1" x14ac:dyDescent="0.2">
      <c r="A102" s="141" t="s">
        <v>315</v>
      </c>
      <c r="B102" s="142"/>
      <c r="C102" s="193"/>
      <c r="D102" s="143">
        <v>3.1457751855999998</v>
      </c>
      <c r="E102" s="144">
        <v>20.580325192100002</v>
      </c>
      <c r="F102" s="143">
        <v>1.3893990827</v>
      </c>
      <c r="G102" s="144">
        <v>21.104812321100002</v>
      </c>
      <c r="Q102" s="1536"/>
      <c r="R102" s="112"/>
      <c r="S102" s="112"/>
      <c r="T102" s="112"/>
      <c r="U102" s="673"/>
      <c r="V102" s="1127"/>
      <c r="W102" s="673"/>
      <c r="X102" s="1127"/>
    </row>
    <row r="103" spans="1:24" ht="12" customHeight="1" x14ac:dyDescent="0.2">
      <c r="A103" s="240" t="s">
        <v>172</v>
      </c>
      <c r="B103" s="241"/>
      <c r="C103" s="247"/>
      <c r="D103" s="245">
        <v>-39.676568629099997</v>
      </c>
      <c r="E103" s="246">
        <v>74.661498567199985</v>
      </c>
      <c r="F103" s="245">
        <v>-22.454627929400001</v>
      </c>
      <c r="G103" s="246">
        <v>87.310794976700009</v>
      </c>
      <c r="I103" s="42"/>
      <c r="J103" s="46" t="s">
        <v>139</v>
      </c>
      <c r="K103" s="46"/>
      <c r="L103" s="43"/>
      <c r="Q103" s="1090" t="s">
        <v>129</v>
      </c>
      <c r="R103" s="1550"/>
      <c r="S103" s="1550"/>
      <c r="T103" s="1550"/>
      <c r="U103" s="1552"/>
      <c r="V103" s="1553"/>
      <c r="W103" s="1552"/>
      <c r="X103" s="1553"/>
    </row>
    <row r="104" spans="1:24" ht="12" customHeight="1" x14ac:dyDescent="0.2">
      <c r="A104" s="1244"/>
      <c r="F104" s="1244"/>
      <c r="G104" s="1245"/>
      <c r="I104" s="55">
        <v>0</v>
      </c>
      <c r="J104" s="56">
        <v>0</v>
      </c>
      <c r="K104" s="1345">
        <v>0</v>
      </c>
      <c r="L104" s="45">
        <v>0</v>
      </c>
      <c r="Q104" s="1551" t="s">
        <v>198</v>
      </c>
      <c r="R104" s="1550"/>
      <c r="S104" s="1550"/>
      <c r="T104" s="1550"/>
      <c r="U104" s="1552">
        <v>4.1653436199999998</v>
      </c>
      <c r="V104" s="1553">
        <v>4.6716258785999996</v>
      </c>
      <c r="W104" s="1552">
        <v>0.38355386189999946</v>
      </c>
      <c r="X104" s="1553">
        <v>0.17604601360000016</v>
      </c>
    </row>
    <row r="105" spans="1:24" ht="13.5" customHeight="1" x14ac:dyDescent="0.2">
      <c r="A105" s="236"/>
      <c r="B105" s="190"/>
      <c r="C105" s="193"/>
      <c r="D105" s="143"/>
      <c r="E105" s="143"/>
      <c r="F105" s="331"/>
      <c r="G105" s="1188"/>
      <c r="I105" s="5"/>
      <c r="Q105" s="1551" t="s">
        <v>130</v>
      </c>
      <c r="R105" s="1550"/>
      <c r="S105" s="1550"/>
      <c r="T105" s="1550"/>
      <c r="U105" s="1552">
        <v>32.4135135135</v>
      </c>
      <c r="V105" s="1553">
        <v>35.998645395400004</v>
      </c>
      <c r="W105" s="1552">
        <v>8.4287601514999988</v>
      </c>
      <c r="X105" s="1553">
        <v>21.611748538600004</v>
      </c>
    </row>
    <row r="106" spans="1:24" ht="13.5" customHeight="1" x14ac:dyDescent="0.2">
      <c r="A106" s="236" t="s">
        <v>129</v>
      </c>
      <c r="B106" s="190"/>
      <c r="C106" s="193"/>
      <c r="D106" s="143"/>
      <c r="E106" s="144"/>
      <c r="F106" s="248"/>
      <c r="G106" s="212"/>
      <c r="I106" s="50"/>
      <c r="Q106" s="1551" t="s">
        <v>196</v>
      </c>
      <c r="R106" s="1550"/>
      <c r="S106" s="1550"/>
      <c r="T106" s="1550"/>
      <c r="U106" s="1552">
        <v>37.343890421499999</v>
      </c>
      <c r="V106" s="1553">
        <v>68.073552887099993</v>
      </c>
      <c r="W106" s="1552">
        <v>11.512104843900001</v>
      </c>
      <c r="X106" s="1553">
        <v>11.883124136000001</v>
      </c>
    </row>
    <row r="107" spans="1:24" ht="12" customHeight="1" x14ac:dyDescent="0.2">
      <c r="A107" s="141" t="s">
        <v>198</v>
      </c>
      <c r="B107" s="142"/>
      <c r="C107" s="193"/>
      <c r="D107" s="143">
        <v>0.38355386189999946</v>
      </c>
      <c r="E107" s="144">
        <v>0.17604601360000016</v>
      </c>
      <c r="F107" s="143">
        <v>4.1653436199999998</v>
      </c>
      <c r="G107" s="144">
        <v>4.6716258785999996</v>
      </c>
      <c r="Q107" s="1551" t="s">
        <v>171</v>
      </c>
      <c r="R107" s="1550"/>
      <c r="S107" s="1550"/>
      <c r="T107" s="1550"/>
      <c r="U107" s="1552">
        <v>0</v>
      </c>
      <c r="V107" s="1553">
        <v>4.4400963299999999E-2</v>
      </c>
      <c r="W107" s="1552">
        <v>0</v>
      </c>
      <c r="X107" s="1553">
        <v>4.4400963299999999E-2</v>
      </c>
    </row>
    <row r="108" spans="1:24" ht="12" customHeight="1" x14ac:dyDescent="0.2">
      <c r="A108" s="141" t="s">
        <v>130</v>
      </c>
      <c r="B108" s="142"/>
      <c r="C108" s="193"/>
      <c r="D108" s="143">
        <v>8.4287601514999988</v>
      </c>
      <c r="E108" s="144">
        <v>21.611748538600004</v>
      </c>
      <c r="F108" s="143">
        <v>32.4135135135</v>
      </c>
      <c r="G108" s="144">
        <v>35.998645395400004</v>
      </c>
      <c r="Q108" s="1551" t="s">
        <v>565</v>
      </c>
      <c r="R108" s="1550"/>
      <c r="S108" s="1550"/>
      <c r="T108" s="1550"/>
      <c r="U108" s="1552">
        <v>21.242000000000001</v>
      </c>
      <c r="V108" s="1553">
        <v>23.201592999999999</v>
      </c>
      <c r="W108" s="1552">
        <v>21.242000000000001</v>
      </c>
      <c r="X108" s="1553">
        <v>23.201592999999999</v>
      </c>
    </row>
    <row r="109" spans="1:24" ht="12" customHeight="1" x14ac:dyDescent="0.2">
      <c r="A109" s="141" t="s">
        <v>196</v>
      </c>
      <c r="B109" s="142"/>
      <c r="C109" s="193"/>
      <c r="D109" s="143">
        <v>11.512104843900001</v>
      </c>
      <c r="E109" s="144">
        <v>11.883124136000001</v>
      </c>
      <c r="F109" s="143">
        <v>37.343890421499999</v>
      </c>
      <c r="G109" s="144">
        <v>68.073552887099993</v>
      </c>
      <c r="Q109" s="1551" t="s">
        <v>185</v>
      </c>
      <c r="R109" s="1550"/>
      <c r="S109" s="1550"/>
      <c r="T109" s="1550"/>
      <c r="U109" s="1552">
        <v>0</v>
      </c>
      <c r="V109" s="1553">
        <v>0</v>
      </c>
      <c r="W109" s="1552">
        <v>0</v>
      </c>
      <c r="X109" s="1553">
        <v>0</v>
      </c>
    </row>
    <row r="110" spans="1:24" ht="12" hidden="1" customHeight="1" outlineLevel="1" x14ac:dyDescent="0.2">
      <c r="A110" s="674" t="s">
        <v>171</v>
      </c>
      <c r="B110" s="675"/>
      <c r="C110" s="676"/>
      <c r="D110" s="677">
        <v>0</v>
      </c>
      <c r="E110" s="678">
        <v>4.4400963299999999E-2</v>
      </c>
      <c r="F110" s="677">
        <v>0</v>
      </c>
      <c r="G110" s="678">
        <v>4.4400963299999999E-2</v>
      </c>
      <c r="Q110" s="1077" t="s">
        <v>172</v>
      </c>
      <c r="R110" s="1092"/>
      <c r="S110" s="1092"/>
      <c r="T110" s="1092"/>
      <c r="U110" s="1557">
        <v>95.164747555000005</v>
      </c>
      <c r="V110" s="1093">
        <v>131.98981812439999</v>
      </c>
      <c r="W110" s="1557">
        <v>41.5664188573</v>
      </c>
      <c r="X110" s="1093">
        <v>56.916912651499999</v>
      </c>
    </row>
    <row r="111" spans="1:24" ht="12" customHeight="1" collapsed="1" x14ac:dyDescent="0.2">
      <c r="A111" s="1453" t="s">
        <v>565</v>
      </c>
      <c r="B111" s="1339"/>
      <c r="C111" s="196"/>
      <c r="D111" s="725">
        <v>21.242000000000001</v>
      </c>
      <c r="E111" s="1473">
        <v>23.201592999999999</v>
      </c>
      <c r="F111" s="725">
        <v>21.242000000000001</v>
      </c>
      <c r="G111" s="1492">
        <v>23.201592999999999</v>
      </c>
      <c r="I111" s="42"/>
      <c r="J111" s="46" t="s">
        <v>144</v>
      </c>
      <c r="K111" s="46"/>
      <c r="L111" s="43"/>
      <c r="Q111" s="1558"/>
      <c r="R111" s="1559"/>
      <c r="S111" s="1559"/>
      <c r="T111" s="1559"/>
      <c r="U111" s="673"/>
      <c r="V111" s="1127"/>
      <c r="W111" s="673"/>
      <c r="X111" s="1127"/>
    </row>
    <row r="112" spans="1:24" ht="12" hidden="1" customHeight="1" outlineLevel="1" x14ac:dyDescent="0.2">
      <c r="A112" s="674" t="s">
        <v>185</v>
      </c>
      <c r="B112" s="675"/>
      <c r="C112" s="676"/>
      <c r="D112" s="677">
        <v>0</v>
      </c>
      <c r="E112" s="678">
        <v>0</v>
      </c>
      <c r="F112" s="677">
        <v>0</v>
      </c>
      <c r="G112" s="678">
        <v>0</v>
      </c>
      <c r="I112" s="55">
        <v>6.2944270000286906E-4</v>
      </c>
      <c r="J112" s="56">
        <v>1.8953322000001549E-3</v>
      </c>
      <c r="K112" s="47">
        <v>-2.6586209999379662E-4</v>
      </c>
      <c r="L112" s="45">
        <v>8.7675440002499272E-4</v>
      </c>
      <c r="Q112" s="1094" t="s">
        <v>131</v>
      </c>
      <c r="R112" s="1560"/>
      <c r="S112" s="1560"/>
      <c r="T112" s="1560"/>
      <c r="U112" s="673"/>
      <c r="V112" s="1127"/>
      <c r="W112" s="673"/>
      <c r="X112" s="1127"/>
    </row>
    <row r="113" spans="1:25" ht="13.5" customHeight="1" collapsed="1" x14ac:dyDescent="0.2">
      <c r="A113" s="240" t="s">
        <v>172</v>
      </c>
      <c r="B113" s="241"/>
      <c r="C113" s="247"/>
      <c r="D113" s="245">
        <v>41.5664188573</v>
      </c>
      <c r="E113" s="246">
        <v>56.916912651499999</v>
      </c>
      <c r="F113" s="245">
        <v>95.164747555000005</v>
      </c>
      <c r="G113" s="246">
        <v>131.98981812439999</v>
      </c>
      <c r="I113" s="5" t="s">
        <v>146</v>
      </c>
      <c r="Q113" s="1551" t="s">
        <v>198</v>
      </c>
      <c r="R113" s="1550"/>
      <c r="S113" s="1550"/>
      <c r="T113" s="1550"/>
      <c r="U113" s="1552">
        <v>0</v>
      </c>
      <c r="V113" s="1553">
        <v>0</v>
      </c>
      <c r="W113" s="1552">
        <v>0</v>
      </c>
      <c r="X113" s="1553">
        <v>0</v>
      </c>
    </row>
    <row r="114" spans="1:25" ht="13.5" customHeight="1" x14ac:dyDescent="0.2">
      <c r="A114" s="236"/>
      <c r="B114" s="190"/>
      <c r="C114" s="193"/>
      <c r="D114" s="143"/>
      <c r="E114" s="144"/>
      <c r="F114" s="248"/>
      <c r="G114" s="212"/>
      <c r="I114" s="50" t="s">
        <v>145</v>
      </c>
      <c r="Q114" s="1551" t="s">
        <v>130</v>
      </c>
      <c r="R114" s="1550"/>
      <c r="S114" s="1550"/>
      <c r="T114" s="1550"/>
      <c r="U114" s="1552">
        <v>-109.49822942580001</v>
      </c>
      <c r="V114" s="1553">
        <v>-55.9866044567</v>
      </c>
      <c r="W114" s="1552">
        <v>-79.682272857200005</v>
      </c>
      <c r="X114" s="1553">
        <v>-1.6917836071000056</v>
      </c>
    </row>
    <row r="115" spans="1:25" ht="12" customHeight="1" x14ac:dyDescent="0.2">
      <c r="A115" s="236" t="s">
        <v>131</v>
      </c>
      <c r="B115" s="190"/>
      <c r="C115" s="193"/>
      <c r="D115" s="143"/>
      <c r="E115" s="144"/>
      <c r="F115" s="248"/>
      <c r="G115" s="212"/>
      <c r="Q115" s="1551" t="s">
        <v>196</v>
      </c>
      <c r="R115" s="1550"/>
      <c r="S115" s="1550"/>
      <c r="T115" s="1550"/>
      <c r="U115" s="1552">
        <v>-9.4769459459000007</v>
      </c>
      <c r="V115" s="1553">
        <v>-9.797355207799999</v>
      </c>
      <c r="W115" s="1552">
        <v>-4.7224033451</v>
      </c>
      <c r="X115" s="1553">
        <v>-1.1375728557999991</v>
      </c>
    </row>
    <row r="116" spans="1:25" ht="12" customHeight="1" x14ac:dyDescent="0.2">
      <c r="A116" s="141" t="s">
        <v>130</v>
      </c>
      <c r="B116" s="142"/>
      <c r="C116" s="193"/>
      <c r="D116" s="143">
        <v>-79.682272857200005</v>
      </c>
      <c r="E116" s="144">
        <v>-1.6917836071000056</v>
      </c>
      <c r="F116" s="143">
        <v>-109.49822942580001</v>
      </c>
      <c r="G116" s="144">
        <v>-55.9866044567</v>
      </c>
      <c r="Q116" s="1551" t="s">
        <v>171</v>
      </c>
      <c r="R116" s="1550"/>
      <c r="S116" s="1550"/>
      <c r="T116" s="1550"/>
      <c r="U116" s="1552">
        <v>-3.3333333299999997E-2</v>
      </c>
      <c r="V116" s="1553">
        <v>0</v>
      </c>
      <c r="W116" s="1552">
        <v>-3.3333333299999997E-2</v>
      </c>
      <c r="X116" s="1553">
        <v>0</v>
      </c>
    </row>
    <row r="117" spans="1:25" ht="12" customHeight="1" x14ac:dyDescent="0.2">
      <c r="A117" s="141" t="s">
        <v>196</v>
      </c>
      <c r="B117" s="142"/>
      <c r="C117" s="193"/>
      <c r="D117" s="143">
        <v>-4.7224033451</v>
      </c>
      <c r="E117" s="144">
        <v>-1.1375728557999991</v>
      </c>
      <c r="F117" s="143">
        <v>-9.4769459459000007</v>
      </c>
      <c r="G117" s="144">
        <v>-9.797355207799999</v>
      </c>
      <c r="Q117" s="1551" t="s">
        <v>565</v>
      </c>
      <c r="R117" s="1550"/>
      <c r="S117" s="1550"/>
      <c r="T117" s="1550"/>
      <c r="U117" s="1552">
        <v>0</v>
      </c>
      <c r="V117" s="1553">
        <v>0</v>
      </c>
      <c r="W117" s="1552">
        <v>0</v>
      </c>
      <c r="X117" s="1553">
        <v>0</v>
      </c>
      <c r="Y117" s="7"/>
    </row>
    <row r="118" spans="1:25" ht="12" hidden="1" customHeight="1" outlineLevel="1" x14ac:dyDescent="0.2">
      <c r="A118" s="674" t="s">
        <v>171</v>
      </c>
      <c r="B118" s="675"/>
      <c r="C118" s="676"/>
      <c r="D118" s="677">
        <v>-3.3333333299999997E-2</v>
      </c>
      <c r="E118" s="678">
        <v>0</v>
      </c>
      <c r="F118" s="677">
        <v>-3.3333333299999997E-2</v>
      </c>
      <c r="G118" s="678">
        <v>0</v>
      </c>
      <c r="I118" s="42"/>
      <c r="J118" s="46" t="s">
        <v>144</v>
      </c>
      <c r="K118" s="46"/>
      <c r="L118" s="43"/>
      <c r="Q118" s="1551" t="s">
        <v>185</v>
      </c>
      <c r="R118" s="1550"/>
      <c r="S118" s="1550"/>
      <c r="T118" s="1550"/>
      <c r="U118" s="1552">
        <v>0</v>
      </c>
      <c r="V118" s="1553">
        <v>0</v>
      </c>
      <c r="W118" s="1552">
        <v>0</v>
      </c>
      <c r="X118" s="1553">
        <v>0</v>
      </c>
    </row>
    <row r="119" spans="1:25" ht="12" hidden="1" customHeight="1" outlineLevel="1" thickBot="1" x14ac:dyDescent="0.25">
      <c r="A119" s="674" t="s">
        <v>565</v>
      </c>
      <c r="B119" s="675"/>
      <c r="C119" s="676"/>
      <c r="D119" s="677">
        <v>-3.3333333299999997E-2</v>
      </c>
      <c r="E119" s="678">
        <v>0</v>
      </c>
      <c r="F119" s="677">
        <v>-3.3333333299999997E-2</v>
      </c>
      <c r="G119" s="678">
        <v>0</v>
      </c>
      <c r="I119" s="55">
        <v>4.8617420900015418E-2</v>
      </c>
      <c r="J119" s="56">
        <v>-8.2781457000056236E-3</v>
      </c>
      <c r="K119" s="47">
        <v>0</v>
      </c>
      <c r="L119" s="45">
        <v>-7.5255870000034975E-4</v>
      </c>
      <c r="Q119" s="1068" t="s">
        <v>172</v>
      </c>
      <c r="R119" s="673"/>
      <c r="S119" s="673"/>
      <c r="T119" s="673"/>
      <c r="U119" s="1561">
        <v>-119.00850870500001</v>
      </c>
      <c r="V119" s="1091">
        <v>-65.783959664500003</v>
      </c>
      <c r="W119" s="1561">
        <v>-84.438009535600017</v>
      </c>
      <c r="X119" s="1091">
        <v>-2.8293564629000048</v>
      </c>
    </row>
    <row r="120" spans="1:25" ht="14.25" hidden="1" outlineLevel="1" thickTop="1" thickBot="1" x14ac:dyDescent="0.25">
      <c r="A120" s="674" t="s">
        <v>185</v>
      </c>
      <c r="B120" s="675"/>
      <c r="C120" s="676"/>
      <c r="D120" s="677">
        <v>0</v>
      </c>
      <c r="E120" s="678">
        <v>0</v>
      </c>
      <c r="F120" s="677">
        <v>0</v>
      </c>
      <c r="G120" s="678">
        <v>0</v>
      </c>
      <c r="I120" s="5" t="s">
        <v>146</v>
      </c>
      <c r="Q120" s="1074"/>
      <c r="R120" s="1075"/>
      <c r="S120" s="1075"/>
      <c r="T120" s="1075"/>
      <c r="U120" s="1075"/>
      <c r="V120" s="1076"/>
      <c r="W120" s="1075"/>
      <c r="X120" s="1076"/>
    </row>
    <row r="121" spans="1:25" collapsed="1" x14ac:dyDescent="0.2">
      <c r="A121" s="240" t="s">
        <v>172</v>
      </c>
      <c r="B121" s="241"/>
      <c r="C121" s="247"/>
      <c r="D121" s="245">
        <v>-84.438009535600017</v>
      </c>
      <c r="E121" s="246">
        <v>-2.8293564629000048</v>
      </c>
      <c r="F121" s="245">
        <v>-119.00850870500001</v>
      </c>
      <c r="G121" s="246">
        <v>-65.783959664500003</v>
      </c>
      <c r="I121" s="50" t="s">
        <v>145</v>
      </c>
    </row>
    <row r="122" spans="1:25" ht="13.5" x14ac:dyDescent="0.2">
      <c r="A122" s="193" t="s">
        <v>849</v>
      </c>
      <c r="B122" s="194"/>
      <c r="C122" s="193"/>
      <c r="D122" s="193"/>
      <c r="E122" s="193"/>
      <c r="F122" s="193"/>
      <c r="G122" s="193"/>
    </row>
    <row r="123" spans="1:25" x14ac:dyDescent="0.2">
      <c r="A123" s="193" t="s">
        <v>850</v>
      </c>
      <c r="B123" s="194"/>
      <c r="C123" s="193"/>
      <c r="D123" s="193"/>
      <c r="E123" s="193"/>
      <c r="F123" s="193"/>
      <c r="G123" s="193"/>
    </row>
    <row r="124" spans="1:25" x14ac:dyDescent="0.2">
      <c r="A124" s="193"/>
      <c r="B124" s="194"/>
      <c r="C124" s="193"/>
      <c r="D124" s="193"/>
      <c r="E124" s="193"/>
      <c r="F124" s="193"/>
      <c r="G124" s="193"/>
    </row>
    <row r="125" spans="1:25" ht="12" customHeight="1" x14ac:dyDescent="0.2">
      <c r="A125" s="193"/>
      <c r="B125" s="194"/>
      <c r="C125" s="193"/>
      <c r="D125" s="193"/>
      <c r="E125" s="193"/>
      <c r="F125" s="193"/>
      <c r="G125" s="193"/>
    </row>
    <row r="126" spans="1:25" ht="15" x14ac:dyDescent="0.2">
      <c r="A126" s="224" t="s">
        <v>174</v>
      </c>
      <c r="B126" s="142"/>
      <c r="C126" s="225"/>
      <c r="D126" s="225"/>
      <c r="E126" s="180"/>
      <c r="F126" s="226"/>
      <c r="G126" s="226"/>
      <c r="Q126" s="4" t="s">
        <v>810</v>
      </c>
    </row>
    <row r="127" spans="1:25" ht="15" x14ac:dyDescent="0.2">
      <c r="A127" s="224"/>
      <c r="B127" s="142"/>
      <c r="C127" s="225"/>
      <c r="D127" s="225"/>
      <c r="E127" s="180"/>
      <c r="F127" s="226"/>
      <c r="G127" s="226"/>
      <c r="Q127" s="1562"/>
      <c r="R127" s="1125"/>
      <c r="S127" s="1125"/>
      <c r="T127" s="1125"/>
      <c r="U127" s="1125"/>
      <c r="V127" s="1125"/>
    </row>
    <row r="128" spans="1:25" ht="15" x14ac:dyDescent="0.2">
      <c r="A128" s="1441"/>
      <c r="B128" s="129"/>
      <c r="C128" s="1442"/>
      <c r="D128" s="1442"/>
      <c r="E128" s="131"/>
      <c r="F128" s="1444"/>
      <c r="G128" s="131"/>
      <c r="Q128" s="1125"/>
      <c r="R128" s="1125"/>
      <c r="S128" s="1125"/>
      <c r="T128" s="1125"/>
      <c r="U128" s="1125"/>
      <c r="V128" s="1125"/>
    </row>
    <row r="129" spans="1:37" x14ac:dyDescent="0.2">
      <c r="A129" s="1445"/>
      <c r="B129" s="227"/>
      <c r="C129" s="1446"/>
      <c r="D129" s="1446"/>
      <c r="E129" s="1447"/>
      <c r="F129" s="1446"/>
      <c r="G129" s="1447"/>
      <c r="Q129" s="107"/>
      <c r="R129" s="1125"/>
      <c r="S129" s="1125"/>
      <c r="T129" s="1563"/>
      <c r="U129" s="1563"/>
      <c r="V129" s="1125"/>
    </row>
    <row r="130" spans="1:37" x14ac:dyDescent="0.2">
      <c r="A130" s="229" t="s">
        <v>5</v>
      </c>
      <c r="B130" s="230"/>
      <c r="C130" s="243"/>
      <c r="D130" s="243"/>
      <c r="E130" s="249" t="s">
        <v>1125</v>
      </c>
      <c r="F130" s="234"/>
      <c r="G130" s="1564" t="s">
        <v>968</v>
      </c>
      <c r="Q130" s="107"/>
      <c r="R130" s="1125"/>
      <c r="S130" s="1125"/>
      <c r="T130" s="108"/>
      <c r="U130" s="108"/>
      <c r="V130" s="1125"/>
    </row>
    <row r="131" spans="1:37" x14ac:dyDescent="0.2">
      <c r="A131" s="236"/>
      <c r="B131" s="190"/>
      <c r="C131" s="237"/>
      <c r="D131" s="237"/>
      <c r="E131" s="238"/>
      <c r="F131" s="180"/>
      <c r="G131" s="181"/>
      <c r="Q131" s="108"/>
      <c r="R131" s="1125"/>
      <c r="S131" s="1125"/>
      <c r="T131" s="1243"/>
      <c r="U131" s="1243"/>
      <c r="V131" s="1125"/>
    </row>
    <row r="132" spans="1:37" x14ac:dyDescent="0.2">
      <c r="A132" s="141" t="s">
        <v>65</v>
      </c>
      <c r="B132" s="142"/>
      <c r="C132" s="143"/>
      <c r="D132" s="143"/>
      <c r="E132" s="144">
        <v>114409.02</v>
      </c>
      <c r="F132" s="143"/>
      <c r="G132" s="144">
        <v>110228.65</v>
      </c>
      <c r="I132" s="4" t="s">
        <v>813</v>
      </c>
      <c r="Q132" s="108"/>
      <c r="R132" s="1125"/>
      <c r="S132" s="1125"/>
      <c r="T132" s="1243"/>
      <c r="U132" s="1243"/>
      <c r="V132" s="1125"/>
    </row>
    <row r="133" spans="1:37" x14ac:dyDescent="0.2">
      <c r="A133" s="141" t="s">
        <v>196</v>
      </c>
      <c r="B133" s="142"/>
      <c r="C133" s="143"/>
      <c r="D133" s="143"/>
      <c r="E133" s="144">
        <v>38577.413</v>
      </c>
      <c r="F133" s="143"/>
      <c r="G133" s="144">
        <v>36737.712</v>
      </c>
      <c r="Q133" s="108"/>
      <c r="R133" s="1125"/>
      <c r="S133" s="1125"/>
      <c r="T133" s="1243"/>
      <c r="U133" s="1243"/>
      <c r="V133" s="1125"/>
    </row>
    <row r="134" spans="1:37" hidden="1" outlineLevel="1" x14ac:dyDescent="0.2">
      <c r="A134" s="674" t="s">
        <v>66</v>
      </c>
      <c r="B134" s="675"/>
      <c r="C134" s="677"/>
      <c r="D134" s="677"/>
      <c r="E134" s="678">
        <v>0</v>
      </c>
      <c r="F134" s="677"/>
      <c r="G134" s="678">
        <v>0</v>
      </c>
      <c r="H134" s="8"/>
      <c r="I134" s="8"/>
      <c r="J134" s="8"/>
      <c r="K134" s="8"/>
      <c r="L134" s="8"/>
      <c r="M134" s="8"/>
      <c r="P134" s="8"/>
      <c r="Q134" s="108"/>
      <c r="R134" s="1565"/>
      <c r="S134" s="1565"/>
      <c r="T134" s="1243"/>
      <c r="U134" s="1243"/>
      <c r="V134" s="1565"/>
      <c r="W134" s="8"/>
      <c r="X134" s="8"/>
      <c r="Y134" s="8"/>
      <c r="Z134" s="8"/>
      <c r="AA134" s="8"/>
      <c r="AB134" s="8"/>
      <c r="AC134" s="8"/>
      <c r="AD134" s="8"/>
      <c r="AE134" s="8"/>
      <c r="AF134" s="8"/>
      <c r="AG134" s="8"/>
      <c r="AH134" s="8"/>
      <c r="AI134" s="8"/>
      <c r="AJ134" s="8"/>
      <c r="AK134" s="8"/>
    </row>
    <row r="135" spans="1:37" collapsed="1" x14ac:dyDescent="0.2">
      <c r="A135" s="145" t="s">
        <v>64</v>
      </c>
      <c r="B135" s="146"/>
      <c r="C135" s="147"/>
      <c r="D135" s="147"/>
      <c r="E135" s="148">
        <v>5816.0719999999856</v>
      </c>
      <c r="F135" s="147"/>
      <c r="G135" s="148">
        <v>4895.1549999999979</v>
      </c>
      <c r="I135" s="42" t="s">
        <v>149</v>
      </c>
      <c r="J135" s="43"/>
      <c r="Q135" s="107"/>
      <c r="R135" s="1125"/>
      <c r="S135" s="1125"/>
      <c r="T135" s="1231"/>
      <c r="U135" s="1231"/>
      <c r="V135" s="1125"/>
    </row>
    <row r="136" spans="1:37" x14ac:dyDescent="0.2">
      <c r="A136" s="149" t="s">
        <v>977</v>
      </c>
      <c r="B136" s="150"/>
      <c r="C136" s="151"/>
      <c r="D136" s="151"/>
      <c r="E136" s="152">
        <v>158802.505</v>
      </c>
      <c r="F136" s="151"/>
      <c r="G136" s="152">
        <v>151861.51699999999</v>
      </c>
      <c r="I136" s="44">
        <v>1.933160237967968E-4</v>
      </c>
      <c r="J136" s="45">
        <v>3.561160119716078E-4</v>
      </c>
      <c r="Q136" s="108"/>
      <c r="R136" s="1125"/>
      <c r="S136" s="1125"/>
      <c r="T136" s="1243"/>
      <c r="U136" s="1243"/>
      <c r="V136" s="1125"/>
    </row>
    <row r="137" spans="1:37" x14ac:dyDescent="0.2">
      <c r="A137" s="155" t="s">
        <v>197</v>
      </c>
      <c r="B137" s="156"/>
      <c r="C137" s="147"/>
      <c r="D137" s="147"/>
      <c r="E137" s="148">
        <v>1989.87</v>
      </c>
      <c r="F137" s="147"/>
      <c r="G137" s="148">
        <v>1791.924</v>
      </c>
      <c r="H137" s="7"/>
      <c r="Q137" s="107"/>
      <c r="R137" s="1125"/>
      <c r="S137" s="1125"/>
      <c r="T137" s="1231"/>
      <c r="U137" s="1231"/>
      <c r="V137" s="1125"/>
    </row>
    <row r="138" spans="1:37" x14ac:dyDescent="0.2">
      <c r="A138" s="250" t="s">
        <v>851</v>
      </c>
      <c r="B138" s="251"/>
      <c r="C138" s="252"/>
      <c r="D138" s="252"/>
      <c r="E138" s="253">
        <v>160792.375</v>
      </c>
      <c r="F138" s="252"/>
      <c r="G138" s="253">
        <v>153653.44099999999</v>
      </c>
      <c r="H138" s="7"/>
      <c r="Q138" s="1125"/>
      <c r="R138" s="1125"/>
      <c r="S138" s="1125"/>
      <c r="T138" s="1125"/>
      <c r="U138" s="1125"/>
      <c r="V138" s="1125"/>
    </row>
    <row r="139" spans="1:37" ht="15.75" customHeight="1" x14ac:dyDescent="0.2">
      <c r="A139" s="425"/>
      <c r="B139" s="150"/>
      <c r="C139" s="175"/>
      <c r="D139" s="175"/>
      <c r="E139" s="175"/>
      <c r="F139" s="175"/>
      <c r="G139" s="175"/>
      <c r="Q139" s="1125"/>
      <c r="R139" s="1125"/>
      <c r="S139" s="1125"/>
      <c r="T139" s="1125"/>
      <c r="U139" s="1125"/>
      <c r="V139" s="1125"/>
    </row>
    <row r="140" spans="1:37" ht="15.75" customHeight="1" x14ac:dyDescent="0.2">
      <c r="A140" s="425"/>
      <c r="B140" s="150"/>
      <c r="C140" s="175"/>
      <c r="D140" s="175"/>
      <c r="E140" s="175"/>
      <c r="F140" s="175"/>
    </row>
    <row r="141" spans="1:37" ht="15.75" x14ac:dyDescent="0.25">
      <c r="A141" s="808" t="s">
        <v>977</v>
      </c>
      <c r="B141" s="129"/>
      <c r="C141" s="1442"/>
      <c r="D141" s="1442"/>
      <c r="E141" s="1444"/>
      <c r="F141" s="131"/>
      <c r="Q141" s="1140" t="s">
        <v>75</v>
      </c>
    </row>
    <row r="142" spans="1:37" ht="13.5" thickBot="1" x14ac:dyDescent="0.25">
      <c r="A142" s="1445"/>
      <c r="B142" s="227"/>
      <c r="C142" s="1446"/>
      <c r="D142" s="1446"/>
      <c r="E142" s="1446"/>
      <c r="F142" s="1447"/>
      <c r="J142" s="4" t="s">
        <v>985</v>
      </c>
      <c r="Q142" s="4" t="s">
        <v>814</v>
      </c>
    </row>
    <row r="143" spans="1:37" x14ac:dyDescent="0.2">
      <c r="A143" s="229" t="s">
        <v>5</v>
      </c>
      <c r="B143" s="1488"/>
      <c r="C143" s="1489" t="s">
        <v>76</v>
      </c>
      <c r="D143" s="1489" t="s">
        <v>77</v>
      </c>
      <c r="E143" s="1489" t="s">
        <v>196</v>
      </c>
      <c r="F143" s="1490" t="s">
        <v>172</v>
      </c>
      <c r="I143" s="109">
        <v>6.9006300009277766E-5</v>
      </c>
      <c r="J143" s="4" t="s">
        <v>1050</v>
      </c>
      <c r="Q143" s="1067" t="s">
        <v>812</v>
      </c>
      <c r="R143" s="1089"/>
      <c r="S143" s="1566"/>
      <c r="T143" s="1566"/>
      <c r="U143" s="1566"/>
      <c r="V143" s="1566"/>
      <c r="W143" s="1566"/>
      <c r="X143" s="1141"/>
    </row>
    <row r="144" spans="1:37" x14ac:dyDescent="0.2">
      <c r="A144" s="149"/>
      <c r="B144" s="150"/>
      <c r="C144" s="254"/>
      <c r="D144" s="254"/>
      <c r="E144" s="254"/>
      <c r="F144" s="697"/>
      <c r="I144" s="110">
        <v>-1.0102696251124144E-5</v>
      </c>
      <c r="Q144" s="1536"/>
      <c r="R144" s="112"/>
      <c r="S144" s="112"/>
      <c r="T144" s="112"/>
      <c r="U144" s="112"/>
      <c r="V144" s="112"/>
      <c r="W144" s="112"/>
      <c r="X144" s="1070"/>
    </row>
    <row r="145" spans="1:24" x14ac:dyDescent="0.2">
      <c r="A145" s="159" t="s">
        <v>198</v>
      </c>
      <c r="B145" s="150"/>
      <c r="C145" s="163">
        <v>820.03040887249995</v>
      </c>
      <c r="D145" s="163">
        <v>639.5195221212</v>
      </c>
      <c r="E145" s="163">
        <v>0</v>
      </c>
      <c r="F145" s="662">
        <v>1459.5499309936999</v>
      </c>
      <c r="Q145" s="1359">
        <v>2015</v>
      </c>
      <c r="R145" s="1143"/>
      <c r="S145" s="1567" t="s">
        <v>76</v>
      </c>
      <c r="T145" s="1567" t="s">
        <v>77</v>
      </c>
      <c r="U145" s="1567" t="s">
        <v>78</v>
      </c>
      <c r="V145" s="1568" t="s">
        <v>196</v>
      </c>
      <c r="W145" s="1069" t="s">
        <v>172</v>
      </c>
      <c r="X145" s="1569"/>
    </row>
    <row r="146" spans="1:24" x14ac:dyDescent="0.2">
      <c r="A146" s="159" t="s">
        <v>284</v>
      </c>
      <c r="B146" s="150"/>
      <c r="C146" s="163">
        <v>105151.059091622</v>
      </c>
      <c r="D146" s="163">
        <v>2238.8009184806997</v>
      </c>
      <c r="E146" s="163">
        <v>0</v>
      </c>
      <c r="F146" s="662">
        <v>107389.8600101027</v>
      </c>
      <c r="Q146" s="1142"/>
      <c r="R146" s="1143"/>
      <c r="S146" s="1069"/>
      <c r="T146" s="1069"/>
      <c r="U146" s="1069"/>
      <c r="V146" s="1144"/>
      <c r="W146" s="1069"/>
      <c r="X146" s="1070"/>
    </row>
    <row r="147" spans="1:24" x14ac:dyDescent="0.2">
      <c r="A147" s="159" t="s">
        <v>579</v>
      </c>
      <c r="B147" s="150"/>
      <c r="C147" s="163">
        <v>7141.1017506207008</v>
      </c>
      <c r="D147" s="163">
        <v>302.88967614199998</v>
      </c>
      <c r="E147" s="163">
        <v>0</v>
      </c>
      <c r="F147" s="662">
        <v>7443.9914267627009</v>
      </c>
      <c r="Q147" s="1551" t="s">
        <v>198</v>
      </c>
      <c r="R147" s="1550"/>
      <c r="S147" s="1537">
        <v>820.03040887249995</v>
      </c>
      <c r="T147" s="1537">
        <v>639.5195221212</v>
      </c>
      <c r="U147" s="1537">
        <v>0</v>
      </c>
      <c r="V147" s="1537">
        <v>0</v>
      </c>
      <c r="W147" s="1537">
        <v>1459.5499309936999</v>
      </c>
      <c r="X147" s="1128">
        <v>1459.5499309936999</v>
      </c>
    </row>
    <row r="148" spans="1:24" x14ac:dyDescent="0.2">
      <c r="A148" s="159" t="s">
        <v>868</v>
      </c>
      <c r="B148" s="150"/>
      <c r="C148" s="163">
        <v>0</v>
      </c>
      <c r="D148" s="163">
        <v>0</v>
      </c>
      <c r="E148" s="163">
        <v>33213.683452105899</v>
      </c>
      <c r="F148" s="662">
        <v>33213.683452105899</v>
      </c>
      <c r="I148" s="42"/>
      <c r="J148" s="46" t="s">
        <v>142</v>
      </c>
      <c r="K148" s="46"/>
      <c r="L148" s="43"/>
      <c r="Q148" s="1551" t="s">
        <v>284</v>
      </c>
      <c r="R148" s="1550"/>
      <c r="S148" s="1537">
        <v>105151.059091622</v>
      </c>
      <c r="T148" s="1537">
        <v>2238.8009184806997</v>
      </c>
      <c r="U148" s="1537">
        <v>0</v>
      </c>
      <c r="V148" s="1537">
        <v>0</v>
      </c>
      <c r="W148" s="1537">
        <v>107389.8600101027</v>
      </c>
      <c r="X148" s="1128">
        <v>107389.86001010268</v>
      </c>
    </row>
    <row r="149" spans="1:24" x14ac:dyDescent="0.2">
      <c r="A149" s="159" t="s">
        <v>71</v>
      </c>
      <c r="B149" s="150"/>
      <c r="C149" s="163">
        <v>0</v>
      </c>
      <c r="D149" s="163">
        <v>0</v>
      </c>
      <c r="E149" s="163">
        <v>2847.061138</v>
      </c>
      <c r="F149" s="662">
        <v>2847.061138</v>
      </c>
      <c r="I149" s="1430" t="s">
        <v>76</v>
      </c>
      <c r="J149" s="6" t="s">
        <v>77</v>
      </c>
      <c r="K149" s="6"/>
      <c r="L149" s="1431" t="s">
        <v>196</v>
      </c>
      <c r="Q149" s="1551" t="s">
        <v>829</v>
      </c>
      <c r="R149" s="1550"/>
      <c r="S149" s="1537">
        <v>7141.1017506207008</v>
      </c>
      <c r="T149" s="1537">
        <v>302.88967614199998</v>
      </c>
      <c r="U149" s="1537">
        <v>0</v>
      </c>
      <c r="V149" s="1537">
        <v>0</v>
      </c>
      <c r="W149" s="1537">
        <v>7443.9914267627009</v>
      </c>
      <c r="X149" s="1128">
        <v>7443.9914267627</v>
      </c>
    </row>
    <row r="150" spans="1:24" x14ac:dyDescent="0.2">
      <c r="A150" s="159" t="s">
        <v>72</v>
      </c>
      <c r="B150" s="150"/>
      <c r="C150" s="163">
        <v>0</v>
      </c>
      <c r="D150" s="163">
        <v>0</v>
      </c>
      <c r="E150" s="163">
        <v>105.5339385127</v>
      </c>
      <c r="F150" s="662">
        <v>105.5339385127</v>
      </c>
      <c r="I150" s="1428"/>
      <c r="J150" s="7"/>
      <c r="K150" s="7"/>
      <c r="L150" s="1429"/>
      <c r="Q150" s="1551" t="s">
        <v>70</v>
      </c>
      <c r="R150" s="1550"/>
      <c r="S150" s="1537">
        <v>0</v>
      </c>
      <c r="T150" s="1537">
        <v>0</v>
      </c>
      <c r="U150" s="1537">
        <v>0</v>
      </c>
      <c r="V150" s="1537">
        <v>33213.683452105899</v>
      </c>
      <c r="W150" s="1537">
        <v>33213.683452105899</v>
      </c>
      <c r="X150" s="1128">
        <v>37648.277054798702</v>
      </c>
    </row>
    <row r="151" spans="1:24" x14ac:dyDescent="0.2">
      <c r="A151" s="159" t="s">
        <v>73</v>
      </c>
      <c r="B151" s="150"/>
      <c r="C151" s="163">
        <v>0</v>
      </c>
      <c r="D151" s="163">
        <v>0</v>
      </c>
      <c r="E151" s="163">
        <v>2201.3618027209</v>
      </c>
      <c r="F151" s="662">
        <v>2201.3618027209</v>
      </c>
      <c r="I151" s="1428"/>
      <c r="J151" s="7"/>
      <c r="K151" s="7"/>
      <c r="L151" s="1429"/>
      <c r="Q151" s="1551" t="s">
        <v>71</v>
      </c>
      <c r="R151" s="1550"/>
      <c r="S151" s="1537">
        <v>0</v>
      </c>
      <c r="T151" s="1537">
        <v>0</v>
      </c>
      <c r="U151" s="1537">
        <v>0</v>
      </c>
      <c r="V151" s="1537">
        <v>2847.061138</v>
      </c>
      <c r="W151" s="1537">
        <v>2847.061138</v>
      </c>
      <c r="X151" s="1128">
        <v>3162.1311299999998</v>
      </c>
    </row>
    <row r="152" spans="1:24" ht="13.15" hidden="1" customHeight="1" outlineLevel="1" x14ac:dyDescent="0.2">
      <c r="A152" s="1376" t="s">
        <v>74</v>
      </c>
      <c r="B152" s="1386"/>
      <c r="C152" s="680">
        <v>0</v>
      </c>
      <c r="D152" s="680">
        <v>0</v>
      </c>
      <c r="E152" s="680">
        <v>0.85477152000000001</v>
      </c>
      <c r="F152" s="688">
        <v>0.85477152000000001</v>
      </c>
      <c r="G152" s="1486" t="s">
        <v>1026</v>
      </c>
      <c r="I152" s="1432">
        <v>0</v>
      </c>
      <c r="J152" s="1433">
        <v>0</v>
      </c>
      <c r="K152" s="1433"/>
      <c r="L152" s="1434">
        <v>0</v>
      </c>
      <c r="Q152" s="1551" t="s">
        <v>72</v>
      </c>
      <c r="R152" s="1550"/>
      <c r="S152" s="1537">
        <v>0</v>
      </c>
      <c r="T152" s="1537">
        <v>0</v>
      </c>
      <c r="U152" s="1537">
        <v>0</v>
      </c>
      <c r="V152" s="1537">
        <v>105.5339385127</v>
      </c>
      <c r="W152" s="1537">
        <v>105.5339385127</v>
      </c>
      <c r="X152" s="1128">
        <v>105.53362312499999</v>
      </c>
    </row>
    <row r="153" spans="1:24" ht="13.15" hidden="1" customHeight="1" outlineLevel="1" x14ac:dyDescent="0.2">
      <c r="A153" s="1387" t="s">
        <v>171</v>
      </c>
      <c r="B153" s="1388"/>
      <c r="C153" s="1389">
        <v>1296.8284617263</v>
      </c>
      <c r="D153" s="1389">
        <v>2634.8625980019997</v>
      </c>
      <c r="E153" s="1389">
        <v>208.91808789119997</v>
      </c>
      <c r="F153" s="1390">
        <v>4140.6091476194997</v>
      </c>
      <c r="G153" s="1486"/>
      <c r="Q153" s="1551" t="s">
        <v>73</v>
      </c>
      <c r="R153" s="1550"/>
      <c r="S153" s="1537">
        <v>0</v>
      </c>
      <c r="T153" s="1537">
        <v>0</v>
      </c>
      <c r="U153" s="1537">
        <v>0</v>
      </c>
      <c r="V153" s="1537">
        <v>2201.3618027209</v>
      </c>
      <c r="W153" s="1537">
        <v>2201.3618027209</v>
      </c>
      <c r="X153" s="1128">
        <v>2201.3616080163001</v>
      </c>
    </row>
    <row r="154" spans="1:24" collapsed="1" x14ac:dyDescent="0.2">
      <c r="A154" s="165" t="s">
        <v>171</v>
      </c>
      <c r="B154" s="166"/>
      <c r="C154" s="299">
        <v>1296.8284617263</v>
      </c>
      <c r="D154" s="299">
        <v>2634.8625980019997</v>
      </c>
      <c r="E154" s="299">
        <v>209.77285941119999</v>
      </c>
      <c r="F154" s="255">
        <v>4141.4639191394999</v>
      </c>
      <c r="Q154" s="1551" t="s">
        <v>74</v>
      </c>
      <c r="R154" s="1550"/>
      <c r="S154" s="1537">
        <v>0</v>
      </c>
      <c r="T154" s="1537">
        <v>0</v>
      </c>
      <c r="U154" s="1537">
        <v>0</v>
      </c>
      <c r="V154" s="1537">
        <v>0.85477152000000001</v>
      </c>
      <c r="W154" s="1537">
        <v>0.85477152000000001</v>
      </c>
      <c r="X154" s="1128">
        <v>0.85499999999999998</v>
      </c>
    </row>
    <row r="155" spans="1:24" x14ac:dyDescent="0.2">
      <c r="A155" s="1570" t="s">
        <v>1042</v>
      </c>
      <c r="B155" s="179"/>
      <c r="C155" s="698">
        <v>114409.01971284149</v>
      </c>
      <c r="D155" s="698">
        <v>5816.0727147458992</v>
      </c>
      <c r="E155" s="698">
        <v>38577.413190750696</v>
      </c>
      <c r="F155" s="699">
        <v>158802.50561833812</v>
      </c>
      <c r="Q155" s="1551" t="s">
        <v>171</v>
      </c>
      <c r="R155" s="1550"/>
      <c r="S155" s="1537">
        <v>1296.8284617263</v>
      </c>
      <c r="T155" s="1537">
        <v>2634.8625980019997</v>
      </c>
      <c r="U155" s="1537">
        <v>0</v>
      </c>
      <c r="V155" s="1537">
        <v>208.91808789119997</v>
      </c>
      <c r="W155" s="1537">
        <v>4140.6091476194997</v>
      </c>
      <c r="X155" s="1128">
        <v>4140.6090536192996</v>
      </c>
    </row>
    <row r="156" spans="1:24" x14ac:dyDescent="0.2">
      <c r="A156" s="153"/>
      <c r="B156" s="154"/>
      <c r="C156" s="237"/>
      <c r="D156" s="237"/>
      <c r="E156" s="254"/>
      <c r="F156" s="697"/>
      <c r="Q156" s="1142" t="s">
        <v>994</v>
      </c>
      <c r="R156" s="1143"/>
      <c r="S156" s="1571">
        <v>114409.01971284149</v>
      </c>
      <c r="T156" s="1571">
        <v>5816.0727147458992</v>
      </c>
      <c r="U156" s="1571">
        <v>0</v>
      </c>
      <c r="V156" s="1571">
        <v>38577.413190750696</v>
      </c>
      <c r="W156" s="1571">
        <v>158802.50561833812</v>
      </c>
      <c r="X156" s="1572">
        <v>163552.16883741837</v>
      </c>
    </row>
    <row r="157" spans="1:24" x14ac:dyDescent="0.2">
      <c r="A157" s="153"/>
      <c r="B157" s="154"/>
      <c r="C157" s="237"/>
      <c r="D157" s="237"/>
      <c r="E157" s="254"/>
      <c r="F157" s="697"/>
      <c r="I157" s="109">
        <v>-4.0369000089413021E-6</v>
      </c>
      <c r="Q157" s="1536"/>
      <c r="R157" s="112"/>
      <c r="S157" s="1537"/>
      <c r="T157" s="1537"/>
      <c r="U157" s="1537"/>
      <c r="V157" s="1537"/>
      <c r="W157" s="1537"/>
      <c r="X157" s="1128"/>
    </row>
    <row r="158" spans="1:24" x14ac:dyDescent="0.2">
      <c r="A158" s="149"/>
      <c r="B158" s="150"/>
      <c r="C158" s="254" t="s">
        <v>76</v>
      </c>
      <c r="D158" s="254" t="s">
        <v>77</v>
      </c>
      <c r="E158" s="254" t="s">
        <v>196</v>
      </c>
      <c r="F158" s="697" t="s">
        <v>172</v>
      </c>
      <c r="I158" s="110">
        <v>-1.0985830158460885E-4</v>
      </c>
      <c r="Q158" s="1536"/>
      <c r="R158" s="112"/>
      <c r="S158" s="1537"/>
      <c r="T158" s="1537"/>
      <c r="U158" s="1537"/>
      <c r="V158" s="1537"/>
      <c r="W158" s="1537"/>
      <c r="X158" s="1128"/>
    </row>
    <row r="159" spans="1:24" x14ac:dyDescent="0.2">
      <c r="A159" s="149"/>
      <c r="B159" s="150"/>
      <c r="C159" s="254"/>
      <c r="D159" s="254"/>
      <c r="E159" s="254"/>
      <c r="F159" s="697"/>
      <c r="Q159" s="1359">
        <v>2014</v>
      </c>
      <c r="R159" s="1146"/>
      <c r="S159" s="1567" t="s">
        <v>76</v>
      </c>
      <c r="T159" s="1567" t="s">
        <v>77</v>
      </c>
      <c r="U159" s="1567" t="s">
        <v>78</v>
      </c>
      <c r="V159" s="1568" t="s">
        <v>196</v>
      </c>
      <c r="W159" s="1069" t="s">
        <v>172</v>
      </c>
      <c r="X159" s="1569"/>
    </row>
    <row r="160" spans="1:24" x14ac:dyDescent="0.2">
      <c r="A160" s="159" t="s">
        <v>198</v>
      </c>
      <c r="B160" s="150"/>
      <c r="C160" s="163">
        <v>622.59660504279998</v>
      </c>
      <c r="D160" s="163">
        <v>499.36339899410001</v>
      </c>
      <c r="E160" s="163">
        <v>0</v>
      </c>
      <c r="F160" s="662">
        <v>1121.9600040369</v>
      </c>
      <c r="Q160" s="1145"/>
      <c r="R160" s="1146"/>
      <c r="S160" s="1537"/>
      <c r="T160" s="1537"/>
      <c r="U160" s="1537"/>
      <c r="V160" s="1537"/>
      <c r="W160" s="1537"/>
      <c r="X160" s="1128"/>
    </row>
    <row r="161" spans="1:24" x14ac:dyDescent="0.2">
      <c r="A161" s="159" t="s">
        <v>284</v>
      </c>
      <c r="B161" s="150"/>
      <c r="C161" s="163">
        <v>101497.53344507801</v>
      </c>
      <c r="D161" s="163">
        <v>1826.0656647803</v>
      </c>
      <c r="E161" s="163">
        <v>0</v>
      </c>
      <c r="F161" s="662">
        <v>103323.5991098583</v>
      </c>
      <c r="Q161" s="1551" t="s">
        <v>198</v>
      </c>
      <c r="R161" s="1550"/>
      <c r="S161" s="1537">
        <v>622.59660504279998</v>
      </c>
      <c r="T161" s="1537">
        <v>499.36339899410001</v>
      </c>
      <c r="U161" s="1537">
        <v>0</v>
      </c>
      <c r="V161" s="1537">
        <v>0</v>
      </c>
      <c r="W161" s="1537">
        <v>1121.9600040369</v>
      </c>
      <c r="X161" s="1128">
        <v>1121.9600040368998</v>
      </c>
    </row>
    <row r="162" spans="1:24" x14ac:dyDescent="0.2">
      <c r="A162" s="159" t="s">
        <v>579</v>
      </c>
      <c r="B162" s="150"/>
      <c r="C162" s="163">
        <v>6798.8315215543998</v>
      </c>
      <c r="D162" s="163">
        <v>499.794695795601</v>
      </c>
      <c r="E162" s="163">
        <v>0</v>
      </c>
      <c r="F162" s="662">
        <v>7298.6262173500008</v>
      </c>
      <c r="Q162" s="1551" t="s">
        <v>284</v>
      </c>
      <c r="R162" s="1550"/>
      <c r="S162" s="1537">
        <v>101497.53344507801</v>
      </c>
      <c r="T162" s="1537">
        <v>1826.0656647803</v>
      </c>
      <c r="U162" s="1537">
        <v>0</v>
      </c>
      <c r="V162" s="1537">
        <v>0</v>
      </c>
      <c r="W162" s="1537">
        <v>103323.5991098583</v>
      </c>
      <c r="X162" s="1128">
        <v>103323.5991098583</v>
      </c>
    </row>
    <row r="163" spans="1:24" x14ac:dyDescent="0.2">
      <c r="A163" s="159" t="s">
        <v>868</v>
      </c>
      <c r="B163" s="150"/>
      <c r="C163" s="163">
        <v>0</v>
      </c>
      <c r="D163" s="163">
        <v>0</v>
      </c>
      <c r="E163" s="163">
        <v>32163.894147705701</v>
      </c>
      <c r="F163" s="662">
        <v>32163.894147705701</v>
      </c>
      <c r="Q163" s="1551" t="s">
        <v>829</v>
      </c>
      <c r="R163" s="1550"/>
      <c r="S163" s="1537">
        <v>6798.8315215543998</v>
      </c>
      <c r="T163" s="1537">
        <v>499.794695795601</v>
      </c>
      <c r="U163" s="1537">
        <v>0</v>
      </c>
      <c r="V163" s="1537">
        <v>0</v>
      </c>
      <c r="W163" s="1537">
        <v>7298.6262173500008</v>
      </c>
      <c r="X163" s="1128">
        <v>7298.6262173500018</v>
      </c>
    </row>
    <row r="164" spans="1:24" x14ac:dyDescent="0.2">
      <c r="A164" s="159" t="s">
        <v>71</v>
      </c>
      <c r="B164" s="150"/>
      <c r="C164" s="163">
        <v>0</v>
      </c>
      <c r="D164" s="163">
        <v>0</v>
      </c>
      <c r="E164" s="163">
        <v>2057.9508123302003</v>
      </c>
      <c r="F164" s="662">
        <v>2057.9508123302003</v>
      </c>
      <c r="I164" s="42"/>
      <c r="J164" s="46" t="s">
        <v>142</v>
      </c>
      <c r="K164" s="46"/>
      <c r="L164" s="43"/>
      <c r="Q164" s="1551" t="s">
        <v>70</v>
      </c>
      <c r="R164" s="1550"/>
      <c r="S164" s="1537">
        <v>0</v>
      </c>
      <c r="T164" s="1537">
        <v>0</v>
      </c>
      <c r="U164" s="1537">
        <v>0</v>
      </c>
      <c r="V164" s="1537">
        <v>32163.894147705701</v>
      </c>
      <c r="W164" s="1537">
        <v>32163.894147705701</v>
      </c>
      <c r="X164" s="1128">
        <v>36691.726865220597</v>
      </c>
    </row>
    <row r="165" spans="1:24" x14ac:dyDescent="0.2">
      <c r="A165" s="159" t="s">
        <v>72</v>
      </c>
      <c r="B165" s="150"/>
      <c r="C165" s="163">
        <v>0</v>
      </c>
      <c r="D165" s="163">
        <v>0</v>
      </c>
      <c r="E165" s="163">
        <v>348.65903044210103</v>
      </c>
      <c r="F165" s="662">
        <v>348.65903044210103</v>
      </c>
      <c r="I165" s="1428"/>
      <c r="J165" s="7"/>
      <c r="K165" s="7"/>
      <c r="L165" s="1429"/>
      <c r="Q165" s="1551" t="s">
        <v>71</v>
      </c>
      <c r="R165" s="1550"/>
      <c r="S165" s="1537">
        <v>0</v>
      </c>
      <c r="T165" s="1537">
        <v>0</v>
      </c>
      <c r="U165" s="1537">
        <v>0</v>
      </c>
      <c r="V165" s="1537">
        <v>2057.9508123302003</v>
      </c>
      <c r="W165" s="1537">
        <v>2057.9508123302003</v>
      </c>
      <c r="X165" s="1128">
        <v>2453.7226000000001</v>
      </c>
    </row>
    <row r="166" spans="1:24" x14ac:dyDescent="0.2">
      <c r="A166" s="159" t="s">
        <v>73</v>
      </c>
      <c r="B166" s="150"/>
      <c r="C166" s="163">
        <v>0</v>
      </c>
      <c r="D166" s="163">
        <v>0</v>
      </c>
      <c r="E166" s="163">
        <v>2028.0759251111001</v>
      </c>
      <c r="F166" s="662">
        <v>2028.0759251111001</v>
      </c>
      <c r="I166" s="1428"/>
      <c r="J166" s="7"/>
      <c r="K166" s="7"/>
      <c r="L166" s="1429"/>
      <c r="Q166" s="1551" t="s">
        <v>72</v>
      </c>
      <c r="R166" s="1550"/>
      <c r="S166" s="1537">
        <v>0</v>
      </c>
      <c r="T166" s="1537">
        <v>0</v>
      </c>
      <c r="U166" s="1537">
        <v>0</v>
      </c>
      <c r="V166" s="1537">
        <v>348.65903044210103</v>
      </c>
      <c r="W166" s="1537">
        <v>348.65903044210103</v>
      </c>
      <c r="X166" s="1128">
        <v>348.65861082230003</v>
      </c>
    </row>
    <row r="167" spans="1:24" hidden="1" outlineLevel="1" x14ac:dyDescent="0.2">
      <c r="A167" s="1376" t="s">
        <v>74</v>
      </c>
      <c r="B167" s="1386"/>
      <c r="C167" s="680">
        <v>0</v>
      </c>
      <c r="D167" s="680">
        <v>0</v>
      </c>
      <c r="E167" s="680">
        <v>2.4193901999999996</v>
      </c>
      <c r="F167" s="688">
        <v>2.4193901999999996</v>
      </c>
      <c r="G167" s="1486" t="s">
        <v>1026</v>
      </c>
      <c r="H167" s="7"/>
      <c r="I167" s="1430" t="s">
        <v>76</v>
      </c>
      <c r="J167" s="6" t="s">
        <v>77</v>
      </c>
      <c r="K167" s="6"/>
      <c r="L167" s="1431" t="s">
        <v>196</v>
      </c>
      <c r="Q167" s="1551" t="s">
        <v>73</v>
      </c>
      <c r="R167" s="1550"/>
      <c r="S167" s="1537">
        <v>0</v>
      </c>
      <c r="T167" s="1537">
        <v>0</v>
      </c>
      <c r="U167" s="1537">
        <v>0</v>
      </c>
      <c r="V167" s="1537">
        <v>2028.0759251111001</v>
      </c>
      <c r="W167" s="1537">
        <v>2028.0759251111001</v>
      </c>
      <c r="X167" s="1128">
        <v>2028.0755372864</v>
      </c>
    </row>
    <row r="168" spans="1:24" hidden="1" outlineLevel="1" x14ac:dyDescent="0.2">
      <c r="A168" s="1387" t="s">
        <v>171</v>
      </c>
      <c r="B168" s="1388"/>
      <c r="C168" s="1389">
        <v>1309.6885073796</v>
      </c>
      <c r="D168" s="1389">
        <v>2069.9310446663999</v>
      </c>
      <c r="E168" s="1389">
        <v>136.71295698110001</v>
      </c>
      <c r="F168" s="1390">
        <v>3516.3325090270996</v>
      </c>
      <c r="G168" s="1486"/>
      <c r="H168" s="7"/>
      <c r="I168" s="1432">
        <v>0</v>
      </c>
      <c r="J168" s="1433">
        <v>0</v>
      </c>
      <c r="K168" s="1433"/>
      <c r="L168" s="1434">
        <v>0</v>
      </c>
      <c r="Q168" s="1551" t="s">
        <v>74</v>
      </c>
      <c r="R168" s="1550"/>
      <c r="S168" s="1537">
        <v>0</v>
      </c>
      <c r="T168" s="1537">
        <v>0</v>
      </c>
      <c r="U168" s="1537">
        <v>0</v>
      </c>
      <c r="V168" s="1537">
        <v>2.4193901999999996</v>
      </c>
      <c r="W168" s="1537">
        <v>2.4193901999999996</v>
      </c>
      <c r="X168" s="1128">
        <v>2.419</v>
      </c>
    </row>
    <row r="169" spans="1:24" collapsed="1" x14ac:dyDescent="0.2">
      <c r="A169" s="165" t="s">
        <v>171</v>
      </c>
      <c r="B169" s="166"/>
      <c r="C169" s="299">
        <v>1309.6885073796</v>
      </c>
      <c r="D169" s="299">
        <v>2069.9310446663999</v>
      </c>
      <c r="E169" s="299">
        <v>139.13234718110002</v>
      </c>
      <c r="F169" s="255">
        <v>3518.7518992270998</v>
      </c>
      <c r="Q169" s="1551" t="s">
        <v>171</v>
      </c>
      <c r="R169" s="1550"/>
      <c r="S169" s="1537">
        <v>1309.6885073796</v>
      </c>
      <c r="T169" s="1537">
        <v>2069.9310446663999</v>
      </c>
      <c r="U169" s="1537">
        <v>0</v>
      </c>
      <c r="V169" s="1537">
        <v>136.71295698110001</v>
      </c>
      <c r="W169" s="1537">
        <v>3516.3325090270996</v>
      </c>
      <c r="X169" s="1128">
        <v>3516.3322175948001</v>
      </c>
    </row>
    <row r="170" spans="1:24" ht="13.5" thickBot="1" x14ac:dyDescent="0.25">
      <c r="A170" s="1570" t="s">
        <v>944</v>
      </c>
      <c r="B170" s="179"/>
      <c r="C170" s="698">
        <v>110228.6500790548</v>
      </c>
      <c r="D170" s="698">
        <v>4895.1548042364011</v>
      </c>
      <c r="E170" s="698">
        <v>36737.712262770205</v>
      </c>
      <c r="F170" s="699">
        <v>151861.51714606141</v>
      </c>
      <c r="Q170" s="1147" t="s">
        <v>950</v>
      </c>
      <c r="R170" s="1148"/>
      <c r="S170" s="1072">
        <v>110228.6500790548</v>
      </c>
      <c r="T170" s="1072">
        <v>4895.1548042364011</v>
      </c>
      <c r="U170" s="1072">
        <v>0</v>
      </c>
      <c r="V170" s="1072">
        <v>36737.712262770205</v>
      </c>
      <c r="W170" s="1072">
        <v>151861.51714606141</v>
      </c>
      <c r="X170" s="1073">
        <v>156785.12016216933</v>
      </c>
    </row>
    <row r="171" spans="1:24" ht="13.5" thickTop="1" x14ac:dyDescent="0.2">
      <c r="A171" s="183"/>
      <c r="B171" s="154"/>
      <c r="C171" s="237"/>
      <c r="D171" s="237"/>
      <c r="E171" s="254"/>
      <c r="F171" s="254"/>
    </row>
    <row r="172" spans="1:24" ht="12" customHeight="1" x14ac:dyDescent="0.2">
      <c r="A172" s="183"/>
      <c r="B172" s="154"/>
      <c r="C172" s="237"/>
      <c r="D172" s="237"/>
      <c r="E172" s="237"/>
      <c r="F172" s="254"/>
      <c r="G172" s="254"/>
    </row>
    <row r="173" spans="1:24" ht="15" x14ac:dyDescent="0.2">
      <c r="A173" s="224" t="s">
        <v>178</v>
      </c>
      <c r="B173" s="142"/>
      <c r="C173" s="225"/>
      <c r="D173" s="225"/>
      <c r="E173" s="180"/>
      <c r="F173" s="226"/>
      <c r="G173" s="226"/>
      <c r="Q173" s="224" t="s">
        <v>178</v>
      </c>
    </row>
    <row r="174" spans="1:24" ht="15.75" thickBot="1" x14ac:dyDescent="0.25">
      <c r="A174" s="224"/>
      <c r="B174" s="142"/>
      <c r="C174" s="225"/>
      <c r="D174" s="225"/>
      <c r="E174" s="180"/>
      <c r="F174" s="226"/>
      <c r="G174" s="226"/>
      <c r="Q174" s="4" t="s">
        <v>814</v>
      </c>
    </row>
    <row r="175" spans="1:24" ht="15" x14ac:dyDescent="0.2">
      <c r="A175" s="1441"/>
      <c r="B175" s="129"/>
      <c r="C175" s="1442"/>
      <c r="D175" s="1442"/>
      <c r="E175" s="199"/>
      <c r="F175" s="1444"/>
      <c r="G175" s="131"/>
      <c r="I175" s="4" t="s">
        <v>987</v>
      </c>
      <c r="Q175" s="1067" t="s">
        <v>637</v>
      </c>
      <c r="R175" s="1566"/>
      <c r="S175" s="1573"/>
    </row>
    <row r="176" spans="1:24" x14ac:dyDescent="0.2">
      <c r="A176" s="1445"/>
      <c r="B176" s="227"/>
      <c r="C176" s="1446"/>
      <c r="D176" s="1446"/>
      <c r="E176" s="228"/>
      <c r="F176" s="1446"/>
      <c r="G176" s="1447"/>
      <c r="I176" s="4" t="s">
        <v>1051</v>
      </c>
      <c r="Q176" s="1068"/>
      <c r="R176" s="1069">
        <v>2015</v>
      </c>
      <c r="S176" s="1070">
        <v>2014</v>
      </c>
    </row>
    <row r="177" spans="1:37" x14ac:dyDescent="0.2">
      <c r="A177" s="229" t="s">
        <v>5</v>
      </c>
      <c r="B177" s="230"/>
      <c r="C177" s="243"/>
      <c r="D177" s="243"/>
      <c r="E177" s="249" t="s">
        <v>1125</v>
      </c>
      <c r="F177" s="234"/>
      <c r="G177" s="235" t="s">
        <v>968</v>
      </c>
      <c r="Q177" s="1068" t="s">
        <v>825</v>
      </c>
      <c r="R177" s="112"/>
      <c r="S177" s="1127"/>
    </row>
    <row r="178" spans="1:37" x14ac:dyDescent="0.2">
      <c r="A178" s="236"/>
      <c r="B178" s="190"/>
      <c r="C178" s="237"/>
      <c r="D178" s="237"/>
      <c r="E178" s="238"/>
      <c r="F178" s="180"/>
      <c r="G178" s="181"/>
      <c r="Q178" s="1536" t="s">
        <v>198</v>
      </c>
      <c r="R178" s="1537">
        <v>26699.074356032699</v>
      </c>
      <c r="S178" s="1128">
        <v>27019.138276587899</v>
      </c>
    </row>
    <row r="179" spans="1:37" x14ac:dyDescent="0.2">
      <c r="A179" s="141" t="s">
        <v>198</v>
      </c>
      <c r="B179" s="142"/>
      <c r="C179" s="143"/>
      <c r="D179" s="143"/>
      <c r="E179" s="144">
        <v>26699.074000000001</v>
      </c>
      <c r="F179" s="143"/>
      <c r="G179" s="144">
        <v>27019.137999999999</v>
      </c>
      <c r="Q179" s="1536" t="s">
        <v>284</v>
      </c>
      <c r="R179" s="1537">
        <v>31606.452939276402</v>
      </c>
      <c r="S179" s="1128">
        <v>37070.143994644699</v>
      </c>
    </row>
    <row r="180" spans="1:37" x14ac:dyDescent="0.2">
      <c r="A180" s="159" t="s">
        <v>284</v>
      </c>
      <c r="B180" s="142"/>
      <c r="C180" s="143"/>
      <c r="D180" s="143"/>
      <c r="E180" s="144">
        <v>31606.453000000001</v>
      </c>
      <c r="F180" s="143"/>
      <c r="G180" s="144">
        <v>37070.144</v>
      </c>
      <c r="Q180" s="1536" t="s">
        <v>826</v>
      </c>
      <c r="R180" s="1537">
        <v>1907.0325607815</v>
      </c>
      <c r="S180" s="1128">
        <v>794.80971102389901</v>
      </c>
    </row>
    <row r="181" spans="1:37" x14ac:dyDescent="0.2">
      <c r="A181" s="141" t="s">
        <v>79</v>
      </c>
      <c r="B181" s="142"/>
      <c r="C181" s="143"/>
      <c r="D181" s="143"/>
      <c r="E181" s="144">
        <v>1907.0325607815</v>
      </c>
      <c r="F181" s="143"/>
      <c r="G181" s="144">
        <v>794.80971102389901</v>
      </c>
      <c r="Q181" s="1536" t="s">
        <v>72</v>
      </c>
      <c r="R181" s="1537">
        <v>1222.4401223641999</v>
      </c>
      <c r="S181" s="1128">
        <v>2907.5038429720003</v>
      </c>
    </row>
    <row r="182" spans="1:37" x14ac:dyDescent="0.2">
      <c r="A182" s="141" t="s">
        <v>72</v>
      </c>
      <c r="B182" s="142"/>
      <c r="C182" s="143"/>
      <c r="D182" s="143"/>
      <c r="E182" s="144">
        <v>1222.4401223641999</v>
      </c>
      <c r="F182" s="143"/>
      <c r="G182" s="144">
        <v>2907.5038429720003</v>
      </c>
      <c r="H182" s="8"/>
      <c r="I182" s="8"/>
      <c r="J182" s="8"/>
      <c r="K182" s="8"/>
      <c r="L182" s="8"/>
      <c r="P182" s="8"/>
      <c r="Q182" s="1536" t="s">
        <v>827</v>
      </c>
      <c r="R182" s="1537">
        <v>134844.604798799</v>
      </c>
      <c r="S182" s="1128">
        <v>122159.18824241801</v>
      </c>
      <c r="T182" s="8"/>
      <c r="U182" s="8"/>
      <c r="V182" s="8"/>
      <c r="W182" s="8"/>
      <c r="X182" s="8"/>
      <c r="Y182" s="8"/>
      <c r="Z182" s="8"/>
      <c r="AA182" s="8"/>
      <c r="AB182" s="8"/>
      <c r="AC182" s="8"/>
      <c r="AD182" s="8"/>
      <c r="AE182" s="8"/>
      <c r="AF182" s="8"/>
      <c r="AG182" s="8"/>
      <c r="AH182" s="8"/>
      <c r="AI182" s="8"/>
      <c r="AJ182" s="8"/>
      <c r="AK182" s="8"/>
    </row>
    <row r="183" spans="1:37" x14ac:dyDescent="0.2">
      <c r="A183" s="141" t="s">
        <v>575</v>
      </c>
      <c r="B183" s="142"/>
      <c r="C183" s="143"/>
      <c r="D183" s="143"/>
      <c r="E183" s="144">
        <v>134844.60500000001</v>
      </c>
      <c r="F183" s="143"/>
      <c r="G183" s="144">
        <v>122159.18799999999</v>
      </c>
      <c r="I183" s="42" t="s">
        <v>149</v>
      </c>
      <c r="J183" s="43"/>
      <c r="Q183" s="1536" t="s">
        <v>199</v>
      </c>
      <c r="R183" s="1537">
        <v>2924.7309563588001</v>
      </c>
      <c r="S183" s="1128">
        <v>415.11115615609998</v>
      </c>
    </row>
    <row r="184" spans="1:37" x14ac:dyDescent="0.2">
      <c r="A184" s="145" t="s">
        <v>171</v>
      </c>
      <c r="B184" s="146"/>
      <c r="C184" s="147"/>
      <c r="D184" s="147"/>
      <c r="E184" s="148">
        <v>2924.7309563588001</v>
      </c>
      <c r="F184" s="147"/>
      <c r="G184" s="148">
        <v>415.11115615609998</v>
      </c>
      <c r="I184" s="44">
        <v>8.7311491370201111E-10</v>
      </c>
      <c r="J184" s="45">
        <v>5.0977201317436993E-4</v>
      </c>
      <c r="Q184" s="1536"/>
      <c r="R184" s="112"/>
      <c r="S184" s="1127"/>
    </row>
    <row r="185" spans="1:37" ht="16.5" customHeight="1" thickBot="1" x14ac:dyDescent="0.25">
      <c r="A185" s="236" t="s">
        <v>80</v>
      </c>
      <c r="B185" s="142"/>
      <c r="C185" s="143"/>
      <c r="D185" s="143"/>
      <c r="E185" s="144"/>
      <c r="F185" s="143"/>
      <c r="G185" s="144"/>
      <c r="Q185" s="1139" t="s">
        <v>828</v>
      </c>
      <c r="R185" s="1072">
        <v>199204.33573361262</v>
      </c>
      <c r="S185" s="1073">
        <v>190365.8952238026</v>
      </c>
    </row>
    <row r="186" spans="1:37" ht="13.5" thickTop="1" x14ac:dyDescent="0.2">
      <c r="A186" s="488" t="s">
        <v>81</v>
      </c>
      <c r="B186" s="150"/>
      <c r="C186" s="151"/>
      <c r="D186" s="151"/>
      <c r="E186" s="152">
        <v>199204.33573361262</v>
      </c>
      <c r="F186" s="151"/>
      <c r="G186" s="152">
        <v>190365.894710152</v>
      </c>
      <c r="H186" s="7"/>
      <c r="Q186" s="1536"/>
      <c r="R186" s="1574"/>
      <c r="S186" s="1575"/>
    </row>
    <row r="187" spans="1:37" x14ac:dyDescent="0.2">
      <c r="A187" s="155" t="s">
        <v>82</v>
      </c>
      <c r="B187" s="156"/>
      <c r="C187" s="147"/>
      <c r="D187" s="147"/>
      <c r="E187" s="148">
        <v>1021.8729267145</v>
      </c>
      <c r="F187" s="147"/>
      <c r="G187" s="148">
        <v>1101.424</v>
      </c>
      <c r="Q187" s="1536" t="s">
        <v>197</v>
      </c>
      <c r="R187" s="1537">
        <v>1021.8729267145</v>
      </c>
      <c r="S187" s="1128">
        <v>1101.4239961219</v>
      </c>
    </row>
    <row r="188" spans="1:37" x14ac:dyDescent="0.2">
      <c r="A188" s="250" t="s">
        <v>83</v>
      </c>
      <c r="B188" s="251"/>
      <c r="C188" s="252"/>
      <c r="D188" s="252"/>
      <c r="E188" s="253">
        <v>200226.20866032713</v>
      </c>
      <c r="F188" s="252"/>
      <c r="G188" s="253">
        <v>191467.318710152</v>
      </c>
      <c r="Q188" s="1536"/>
      <c r="R188" s="112"/>
      <c r="S188" s="1127"/>
    </row>
    <row r="189" spans="1:37" ht="26.25" thickBot="1" x14ac:dyDescent="0.25">
      <c r="A189" s="193"/>
      <c r="B189" s="194"/>
      <c r="C189" s="193"/>
      <c r="D189" s="193"/>
      <c r="E189" s="193"/>
      <c r="F189" s="193"/>
      <c r="G189" s="193"/>
      <c r="Q189" s="1139" t="s">
        <v>83</v>
      </c>
      <c r="R189" s="1072">
        <v>200226.20866032713</v>
      </c>
      <c r="S189" s="1073">
        <v>191467.31921992451</v>
      </c>
    </row>
    <row r="190" spans="1:37" ht="12" customHeight="1" thickTop="1" x14ac:dyDescent="0.2">
      <c r="A190" s="183"/>
      <c r="B190" s="154"/>
      <c r="C190" s="237"/>
      <c r="D190" s="237"/>
      <c r="E190" s="237"/>
      <c r="F190" s="254"/>
      <c r="G190" s="254"/>
    </row>
    <row r="191" spans="1:37" ht="15" x14ac:dyDescent="0.2">
      <c r="A191" s="224" t="s">
        <v>47</v>
      </c>
      <c r="B191" s="142"/>
      <c r="C191" s="225"/>
      <c r="D191" s="225"/>
      <c r="E191" s="225"/>
      <c r="F191" s="226"/>
      <c r="G191" s="226"/>
      <c r="Q191" s="224" t="s">
        <v>47</v>
      </c>
    </row>
    <row r="192" spans="1:37" ht="15.75" thickBot="1" x14ac:dyDescent="0.25">
      <c r="A192" s="224"/>
      <c r="B192" s="142"/>
      <c r="C192" s="225"/>
      <c r="D192" s="225"/>
      <c r="E192" s="225"/>
      <c r="F192" s="226"/>
      <c r="G192" s="226"/>
      <c r="Q192" s="4" t="s">
        <v>814</v>
      </c>
    </row>
    <row r="193" spans="1:20" ht="15" x14ac:dyDescent="0.2">
      <c r="A193" s="1441"/>
      <c r="B193" s="129"/>
      <c r="C193" s="1442"/>
      <c r="D193" s="1442"/>
      <c r="E193" s="1442"/>
      <c r="F193" s="1444"/>
      <c r="G193" s="131"/>
      <c r="I193" s="4" t="s">
        <v>988</v>
      </c>
      <c r="Q193" s="1102" t="s">
        <v>5</v>
      </c>
      <c r="R193" s="1103"/>
      <c r="S193" s="1104" t="s">
        <v>1075</v>
      </c>
      <c r="T193" s="1104" t="s">
        <v>969</v>
      </c>
    </row>
    <row r="194" spans="1:20" x14ac:dyDescent="0.2">
      <c r="A194" s="1445"/>
      <c r="B194" s="227"/>
      <c r="C194" s="1446"/>
      <c r="D194" s="1446"/>
      <c r="E194" s="1446" t="s">
        <v>697</v>
      </c>
      <c r="F194" s="1446"/>
      <c r="G194" s="1447"/>
      <c r="I194" s="4" t="s">
        <v>1049</v>
      </c>
      <c r="Q194" s="1105"/>
      <c r="R194" s="1106"/>
      <c r="S194" s="1107"/>
      <c r="T194" s="1087"/>
    </row>
    <row r="195" spans="1:20" x14ac:dyDescent="0.2">
      <c r="A195" s="229" t="s">
        <v>5</v>
      </c>
      <c r="B195" s="230"/>
      <c r="C195" s="243"/>
      <c r="D195" s="243"/>
      <c r="E195" s="249" t="s">
        <v>1125</v>
      </c>
      <c r="F195" s="234"/>
      <c r="G195" s="235" t="s">
        <v>968</v>
      </c>
      <c r="Q195" s="1108" t="s">
        <v>85</v>
      </c>
      <c r="R195" s="1106"/>
      <c r="S195" s="1107">
        <v>298.53852745059999</v>
      </c>
      <c r="T195" s="1109">
        <v>215.90521907069999</v>
      </c>
    </row>
    <row r="196" spans="1:20" x14ac:dyDescent="0.2">
      <c r="A196" s="236"/>
      <c r="B196" s="190"/>
      <c r="C196" s="237"/>
      <c r="D196" s="237"/>
      <c r="E196" s="238"/>
      <c r="F196" s="180"/>
      <c r="G196" s="181"/>
      <c r="Q196" s="1108" t="s">
        <v>86</v>
      </c>
      <c r="R196" s="1106"/>
      <c r="S196" s="1107">
        <v>1682.1168452629993</v>
      </c>
      <c r="T196" s="1109">
        <v>1545.9452954981002</v>
      </c>
    </row>
    <row r="197" spans="1:20" x14ac:dyDescent="0.2">
      <c r="A197" s="141" t="s">
        <v>85</v>
      </c>
      <c r="B197" s="142"/>
      <c r="C197" s="143"/>
      <c r="D197" s="143"/>
      <c r="E197" s="144">
        <v>298.53852745059999</v>
      </c>
      <c r="F197" s="143"/>
      <c r="G197" s="144">
        <v>215.90521907069999</v>
      </c>
      <c r="I197" s="42" t="s">
        <v>149</v>
      </c>
      <c r="J197" s="43"/>
      <c r="Q197" s="1108" t="s">
        <v>87</v>
      </c>
      <c r="R197" s="1106"/>
      <c r="S197" s="1107">
        <v>56.994812039400017</v>
      </c>
      <c r="T197" s="1109">
        <v>255.25560917600006</v>
      </c>
    </row>
    <row r="198" spans="1:20" x14ac:dyDescent="0.2">
      <c r="A198" s="141" t="s">
        <v>86</v>
      </c>
      <c r="B198" s="142"/>
      <c r="C198" s="143"/>
      <c r="D198" s="143"/>
      <c r="E198" s="144">
        <v>1682.1168452629993</v>
      </c>
      <c r="F198" s="143"/>
      <c r="G198" s="144">
        <v>1545.9452954981002</v>
      </c>
      <c r="I198" s="44">
        <v>0</v>
      </c>
      <c r="J198" s="45">
        <v>0</v>
      </c>
      <c r="Q198" s="1108" t="s">
        <v>88</v>
      </c>
      <c r="R198" s="1106"/>
      <c r="S198" s="1107">
        <v>60.744859218100025</v>
      </c>
      <c r="T198" s="1109">
        <v>50.456126493499966</v>
      </c>
    </row>
    <row r="199" spans="1:20" x14ac:dyDescent="0.2">
      <c r="A199" s="141" t="s">
        <v>87</v>
      </c>
      <c r="B199" s="142"/>
      <c r="C199" s="143"/>
      <c r="D199" s="143"/>
      <c r="E199" s="144">
        <v>56.994812039400017</v>
      </c>
      <c r="F199" s="143"/>
      <c r="G199" s="144">
        <v>255.25560917600006</v>
      </c>
      <c r="Q199" s="1110" t="s">
        <v>171</v>
      </c>
      <c r="R199" s="1111"/>
      <c r="S199" s="1576">
        <v>12.056570588999996</v>
      </c>
      <c r="T199" s="1112">
        <v>5.4149510718999956</v>
      </c>
    </row>
    <row r="200" spans="1:20" ht="13.5" thickBot="1" x14ac:dyDescent="0.25">
      <c r="A200" s="141" t="s">
        <v>88</v>
      </c>
      <c r="B200" s="142"/>
      <c r="C200" s="143"/>
      <c r="D200" s="143"/>
      <c r="E200" s="144">
        <v>60.744859218100025</v>
      </c>
      <c r="F200" s="143"/>
      <c r="G200" s="144">
        <v>50.456126493499966</v>
      </c>
      <c r="Q200" s="1113" t="s">
        <v>84</v>
      </c>
      <c r="R200" s="1114"/>
      <c r="S200" s="1577">
        <v>2110.4516145600987</v>
      </c>
      <c r="T200" s="1115">
        <v>2072.9772013102006</v>
      </c>
    </row>
    <row r="201" spans="1:20" x14ac:dyDescent="0.2">
      <c r="A201" s="155" t="s">
        <v>171</v>
      </c>
      <c r="B201" s="156"/>
      <c r="C201" s="147"/>
      <c r="D201" s="147"/>
      <c r="E201" s="148">
        <v>12.056570588999996</v>
      </c>
      <c r="F201" s="147"/>
      <c r="G201" s="148">
        <v>5.4149510718999956</v>
      </c>
    </row>
    <row r="202" spans="1:20" x14ac:dyDescent="0.2">
      <c r="A202" s="250" t="s">
        <v>84</v>
      </c>
      <c r="B202" s="251"/>
      <c r="C202" s="252"/>
      <c r="D202" s="252"/>
      <c r="E202" s="253">
        <v>2110.4516145600987</v>
      </c>
      <c r="F202" s="252"/>
      <c r="G202" s="253">
        <v>2072.9772013102001</v>
      </c>
    </row>
    <row r="203" spans="1:20" x14ac:dyDescent="0.2">
      <c r="A203" s="193"/>
      <c r="B203" s="194"/>
      <c r="C203" s="193"/>
      <c r="D203" s="193"/>
      <c r="E203" s="193"/>
      <c r="F203" s="193"/>
      <c r="G203" s="193"/>
    </row>
    <row r="204" spans="1:20" ht="12" customHeight="1" x14ac:dyDescent="0.2">
      <c r="A204" s="193"/>
      <c r="B204" s="194"/>
      <c r="C204" s="193"/>
      <c r="D204" s="193"/>
      <c r="E204" s="193"/>
      <c r="F204" s="193"/>
      <c r="G204" s="193"/>
    </row>
    <row r="205" spans="1:20" ht="15" x14ac:dyDescent="0.2">
      <c r="A205" s="224" t="s">
        <v>859</v>
      </c>
      <c r="B205" s="142"/>
      <c r="C205" s="225"/>
      <c r="D205" s="225"/>
      <c r="E205" s="180"/>
      <c r="F205" s="226"/>
      <c r="G205" s="226"/>
      <c r="Q205" s="224" t="s">
        <v>220</v>
      </c>
    </row>
    <row r="206" spans="1:20" ht="15.75" thickBot="1" x14ac:dyDescent="0.25">
      <c r="A206" s="224"/>
      <c r="B206" s="142"/>
      <c r="C206" s="225"/>
      <c r="D206" s="225"/>
      <c r="E206" s="180"/>
      <c r="F206" s="226"/>
      <c r="G206" s="226"/>
      <c r="I206" s="4" t="s">
        <v>989</v>
      </c>
      <c r="Q206" s="4" t="s">
        <v>800</v>
      </c>
    </row>
    <row r="207" spans="1:20" ht="15" x14ac:dyDescent="0.2">
      <c r="A207" s="1441"/>
      <c r="B207" s="129"/>
      <c r="C207" s="1442"/>
      <c r="D207" s="1442"/>
      <c r="E207" s="199"/>
      <c r="F207" s="1444"/>
      <c r="G207" s="131"/>
      <c r="I207" s="4" t="s">
        <v>1054</v>
      </c>
      <c r="L207" s="1134"/>
      <c r="M207" s="1125"/>
      <c r="P207" s="1125"/>
      <c r="Q207" s="1578" t="s">
        <v>823</v>
      </c>
      <c r="R207" s="1135"/>
      <c r="S207" s="1136"/>
    </row>
    <row r="208" spans="1:20" x14ac:dyDescent="0.2">
      <c r="A208" s="1445"/>
      <c r="B208" s="227"/>
      <c r="C208" s="1446"/>
      <c r="D208" s="1446"/>
      <c r="E208" s="228"/>
      <c r="F208" s="1446"/>
      <c r="G208" s="1447"/>
      <c r="L208" s="1125"/>
      <c r="M208" s="1125"/>
      <c r="P208" s="1125"/>
      <c r="Q208" s="1118" t="s">
        <v>637</v>
      </c>
      <c r="R208" s="1121"/>
      <c r="S208" s="1122"/>
    </row>
    <row r="209" spans="1:31" x14ac:dyDescent="0.2">
      <c r="A209" s="229" t="s">
        <v>5</v>
      </c>
      <c r="B209" s="230"/>
      <c r="C209" s="243"/>
      <c r="D209" s="243"/>
      <c r="E209" s="249" t="s">
        <v>1125</v>
      </c>
      <c r="F209" s="234"/>
      <c r="G209" s="235" t="s">
        <v>968</v>
      </c>
      <c r="L209" s="1125"/>
      <c r="M209" s="1125"/>
      <c r="P209" s="1125"/>
      <c r="Q209" s="1579"/>
      <c r="R209" s="1137"/>
      <c r="S209" s="1122"/>
    </row>
    <row r="210" spans="1:31" x14ac:dyDescent="0.2">
      <c r="A210" s="236"/>
      <c r="B210" s="190"/>
      <c r="C210" s="237"/>
      <c r="D210" s="237"/>
      <c r="E210" s="238"/>
      <c r="F210" s="180"/>
      <c r="G210" s="181"/>
      <c r="L210" s="1125"/>
      <c r="M210" s="1125"/>
      <c r="P210" s="1125"/>
      <c r="Q210" s="1117"/>
      <c r="R210" s="1121"/>
      <c r="S210" s="1122"/>
    </row>
    <row r="211" spans="1:31" x14ac:dyDescent="0.2">
      <c r="A211" s="1680" t="s">
        <v>333</v>
      </c>
      <c r="B211" s="1681"/>
      <c r="C211" s="1681"/>
      <c r="D211" s="143"/>
      <c r="E211" s="212"/>
      <c r="F211" s="210"/>
      <c r="G211" s="212"/>
      <c r="I211" s="42" t="s">
        <v>149</v>
      </c>
      <c r="J211" s="43"/>
      <c r="L211" s="1125"/>
      <c r="M211" s="1125"/>
      <c r="P211" s="1125"/>
      <c r="Q211" s="1117"/>
      <c r="R211" s="1426" t="s">
        <v>1125</v>
      </c>
      <c r="S211" s="1427" t="s">
        <v>968</v>
      </c>
    </row>
    <row r="212" spans="1:31" x14ac:dyDescent="0.2">
      <c r="A212" s="256" t="s">
        <v>334</v>
      </c>
      <c r="B212" s="1501"/>
      <c r="C212" s="1501"/>
      <c r="D212" s="143"/>
      <c r="E212" s="144">
        <v>11648.998952938899</v>
      </c>
      <c r="F212" s="143"/>
      <c r="G212" s="144">
        <v>9523.4767970995017</v>
      </c>
      <c r="I212" s="44">
        <v>0</v>
      </c>
      <c r="J212" s="45">
        <v>0</v>
      </c>
      <c r="L212" s="1125"/>
      <c r="M212" s="1125"/>
      <c r="P212" s="1125"/>
      <c r="Q212" s="1117"/>
      <c r="R212" s="1121"/>
      <c r="S212" s="1122"/>
    </row>
    <row r="213" spans="1:31" x14ac:dyDescent="0.2">
      <c r="A213" s="141" t="s">
        <v>349</v>
      </c>
      <c r="B213" s="1501"/>
      <c r="C213" s="1501"/>
      <c r="D213" s="143"/>
      <c r="E213" s="144">
        <v>430.8644020831</v>
      </c>
      <c r="F213" s="143"/>
      <c r="G213" s="144">
        <v>440.98173705160002</v>
      </c>
      <c r="L213" s="1125"/>
      <c r="M213" s="1125"/>
      <c r="P213" s="1125"/>
      <c r="Q213" s="1580" t="s">
        <v>824</v>
      </c>
      <c r="R213" s="1581">
        <v>11648.998952938899</v>
      </c>
      <c r="S213" s="1582">
        <v>9523.4767970995017</v>
      </c>
    </row>
    <row r="214" spans="1:31" x14ac:dyDescent="0.2">
      <c r="A214" s="1680" t="s">
        <v>89</v>
      </c>
      <c r="B214" s="1681"/>
      <c r="C214" s="1681"/>
      <c r="D214" s="143"/>
      <c r="E214" s="144">
        <v>466.80663550789995</v>
      </c>
      <c r="F214" s="143"/>
      <c r="G214" s="144">
        <v>408.87479845499996</v>
      </c>
      <c r="L214" s="1125"/>
      <c r="M214" s="1125"/>
      <c r="P214" s="1125"/>
      <c r="Q214" s="1580" t="s">
        <v>349</v>
      </c>
      <c r="R214" s="1581">
        <v>430.8644020831</v>
      </c>
      <c r="S214" s="1582">
        <v>440.98173705160002</v>
      </c>
    </row>
    <row r="215" spans="1:31" x14ac:dyDescent="0.2">
      <c r="A215" s="250" t="s">
        <v>860</v>
      </c>
      <c r="B215" s="251"/>
      <c r="C215" s="257"/>
      <c r="D215" s="252"/>
      <c r="E215" s="253">
        <v>12546.669990529901</v>
      </c>
      <c r="F215" s="252"/>
      <c r="G215" s="253">
        <v>10373.333332606102</v>
      </c>
      <c r="Q215" s="1580" t="s">
        <v>89</v>
      </c>
      <c r="R215" s="1581">
        <v>466.80663550789995</v>
      </c>
      <c r="S215" s="1582">
        <v>408.87479845499996</v>
      </c>
    </row>
    <row r="216" spans="1:31" x14ac:dyDescent="0.2">
      <c r="Q216" s="1580" t="s">
        <v>90</v>
      </c>
      <c r="R216" s="1581">
        <v>0</v>
      </c>
      <c r="S216" s="1582">
        <v>0</v>
      </c>
    </row>
    <row r="217" spans="1:31" ht="13.5" thickBot="1" x14ac:dyDescent="0.25">
      <c r="A217" s="193"/>
      <c r="B217" s="194"/>
      <c r="C217" s="193"/>
      <c r="D217" s="193"/>
      <c r="E217" s="193"/>
      <c r="F217" s="193"/>
      <c r="G217" s="193"/>
      <c r="Q217" s="1583"/>
      <c r="R217" s="1584">
        <v>12546.669990529901</v>
      </c>
      <c r="S217" s="1138">
        <v>10373.333332606102</v>
      </c>
    </row>
    <row r="218" spans="1:31" ht="12" customHeight="1" thickTop="1" x14ac:dyDescent="0.2">
      <c r="A218" s="193"/>
      <c r="B218" s="194"/>
      <c r="C218" s="193"/>
      <c r="D218" s="193"/>
      <c r="E218" s="193"/>
      <c r="F218" s="193"/>
      <c r="G218" s="193"/>
    </row>
    <row r="219" spans="1:31" ht="15" x14ac:dyDescent="0.2">
      <c r="A219" s="224" t="s">
        <v>396</v>
      </c>
      <c r="B219" s="142"/>
      <c r="C219" s="225"/>
      <c r="D219" s="225"/>
      <c r="E219" s="180"/>
      <c r="F219" s="226"/>
      <c r="G219" s="226"/>
      <c r="Q219" s="224" t="s">
        <v>396</v>
      </c>
    </row>
    <row r="220" spans="1:31" ht="15.75" thickBot="1" x14ac:dyDescent="0.25">
      <c r="A220" s="224"/>
      <c r="B220" s="142"/>
      <c r="C220" s="225"/>
      <c r="D220" s="225"/>
      <c r="E220" s="180"/>
      <c r="F220" s="226"/>
      <c r="G220" s="226"/>
      <c r="I220" s="4" t="s">
        <v>991</v>
      </c>
      <c r="J220" s="4" t="s">
        <v>990</v>
      </c>
      <c r="Q220" s="4" t="s">
        <v>800</v>
      </c>
    </row>
    <row r="221" spans="1:31" ht="16.5" thickBot="1" x14ac:dyDescent="0.3">
      <c r="A221" s="1441"/>
      <c r="B221" s="129"/>
      <c r="C221" s="1442"/>
      <c r="D221" s="1442"/>
      <c r="E221" s="199"/>
      <c r="F221" s="1444"/>
      <c r="G221" s="131"/>
      <c r="Q221" s="1067" t="s">
        <v>812</v>
      </c>
      <c r="R221" s="1566"/>
      <c r="S221" s="1100">
        <v>2015</v>
      </c>
      <c r="T221" s="1101">
        <v>2014</v>
      </c>
      <c r="V221" s="1167" t="s">
        <v>396</v>
      </c>
      <c r="W221" s="1168"/>
      <c r="X221" s="1168"/>
      <c r="Y221" s="1169"/>
      <c r="AE221" s="1679" t="s">
        <v>993</v>
      </c>
    </row>
    <row r="222" spans="1:31" x14ac:dyDescent="0.2">
      <c r="A222" s="1445"/>
      <c r="B222" s="227"/>
      <c r="C222" s="1446"/>
      <c r="D222" s="1446"/>
      <c r="E222" s="228"/>
      <c r="F222" s="1446"/>
      <c r="G222" s="1447"/>
      <c r="I222" s="42" t="s">
        <v>263</v>
      </c>
      <c r="J222" s="43"/>
      <c r="Q222" s="1068"/>
      <c r="R222" s="112"/>
      <c r="S222" s="112"/>
      <c r="T222" s="1127"/>
      <c r="V222" s="1149" t="s">
        <v>970</v>
      </c>
      <c r="W222" s="1150"/>
      <c r="X222" s="1151"/>
      <c r="Y222" s="1150"/>
      <c r="Z222" s="1152"/>
      <c r="AA222" s="1151"/>
      <c r="AB222" s="1152"/>
      <c r="AC222" s="1151"/>
      <c r="AD222" s="1171">
        <v>327.250089</v>
      </c>
      <c r="AE222" s="1679"/>
    </row>
    <row r="223" spans="1:31" ht="15" x14ac:dyDescent="0.25">
      <c r="A223" s="229" t="s">
        <v>5</v>
      </c>
      <c r="B223" s="230"/>
      <c r="C223" s="243"/>
      <c r="D223" s="243"/>
      <c r="E223" s="249" t="s">
        <v>1125</v>
      </c>
      <c r="F223" s="234"/>
      <c r="G223" s="235" t="s">
        <v>968</v>
      </c>
      <c r="I223" s="44">
        <v>0</v>
      </c>
      <c r="J223" s="45">
        <v>-0.11345000000073924</v>
      </c>
      <c r="P223" s="1678" t="s">
        <v>1022</v>
      </c>
      <c r="Q223" s="1126" t="s">
        <v>210</v>
      </c>
      <c r="R223" s="112"/>
      <c r="S223" s="112"/>
      <c r="T223" s="1127"/>
      <c r="V223" s="1085" t="s">
        <v>816</v>
      </c>
      <c r="W223" s="1153"/>
      <c r="X223" s="1154"/>
      <c r="Y223" s="1153"/>
      <c r="Z223" s="1155"/>
      <c r="AA223" s="1154"/>
      <c r="AB223" s="1155"/>
      <c r="AC223" s="1154"/>
      <c r="AD223" s="1156">
        <v>0.574291</v>
      </c>
      <c r="AE223" s="1679"/>
    </row>
    <row r="224" spans="1:31" x14ac:dyDescent="0.2">
      <c r="A224" s="236"/>
      <c r="B224" s="190"/>
      <c r="C224" s="237"/>
      <c r="D224" s="237"/>
      <c r="E224" s="238"/>
      <c r="F224" s="180"/>
      <c r="G224" s="181"/>
      <c r="P224" s="1678"/>
      <c r="Q224" s="1585" t="s">
        <v>91</v>
      </c>
      <c r="R224" s="112"/>
      <c r="S224" s="1537">
        <v>327.84707299999997</v>
      </c>
      <c r="T224" s="1128">
        <v>327.27277899999996</v>
      </c>
      <c r="V224" s="1085" t="s">
        <v>830</v>
      </c>
      <c r="W224" s="1153"/>
      <c r="X224" s="1154"/>
      <c r="Y224" s="1153"/>
      <c r="Z224" s="1155"/>
      <c r="AA224" s="1154"/>
      <c r="AB224" s="1155"/>
      <c r="AC224" s="1154"/>
      <c r="AD224" s="1156">
        <v>0</v>
      </c>
      <c r="AE224" s="1679"/>
    </row>
    <row r="225" spans="1:32" x14ac:dyDescent="0.2">
      <c r="A225" s="141" t="s">
        <v>91</v>
      </c>
      <c r="B225" s="142"/>
      <c r="C225" s="143"/>
      <c r="D225" s="143"/>
      <c r="E225" s="144">
        <v>327.84707299999997</v>
      </c>
      <c r="F225" s="143"/>
      <c r="G225" s="144">
        <v>327.27277899999996</v>
      </c>
      <c r="P225" s="1678"/>
      <c r="Q225" s="1585" t="s">
        <v>92</v>
      </c>
      <c r="R225" s="112"/>
      <c r="S225" s="1537">
        <v>8059.2233080000005</v>
      </c>
      <c r="T225" s="1128">
        <v>8269.7682569999997</v>
      </c>
      <c r="V225" s="1085" t="s">
        <v>818</v>
      </c>
      <c r="W225" s="1153"/>
      <c r="X225" s="1154"/>
      <c r="Y225" s="1153"/>
      <c r="Z225" s="1155"/>
      <c r="AA225" s="1154"/>
      <c r="AB225" s="1155"/>
      <c r="AC225" s="1154"/>
      <c r="AD225" s="1156">
        <v>0</v>
      </c>
      <c r="AE225" s="1679"/>
    </row>
    <row r="226" spans="1:32" x14ac:dyDescent="0.2">
      <c r="A226" s="155" t="s">
        <v>92</v>
      </c>
      <c r="B226" s="156"/>
      <c r="C226" s="147"/>
      <c r="D226" s="147"/>
      <c r="E226" s="148">
        <v>8059.2233080000005</v>
      </c>
      <c r="F226" s="147"/>
      <c r="G226" s="148">
        <v>8269.7682569999997</v>
      </c>
      <c r="N226" s="105" t="s">
        <v>1055</v>
      </c>
      <c r="P226" s="1678"/>
      <c r="Q226" s="1129" t="s">
        <v>815</v>
      </c>
      <c r="R226" s="1130"/>
      <c r="S226" s="1586">
        <v>8387.0703809999995</v>
      </c>
      <c r="T226" s="1131">
        <v>8597.0410360000005</v>
      </c>
      <c r="V226" s="1085" t="s">
        <v>819</v>
      </c>
      <c r="W226" s="1153"/>
      <c r="X226" s="1154"/>
      <c r="Y226" s="1153"/>
      <c r="Z226" s="1155"/>
      <c r="AA226" s="1154"/>
      <c r="AB226" s="1155"/>
      <c r="AC226" s="1154"/>
      <c r="AD226" s="1156">
        <v>0</v>
      </c>
      <c r="AE226" s="1679"/>
    </row>
    <row r="227" spans="1:32" x14ac:dyDescent="0.2">
      <c r="A227" s="250" t="s">
        <v>93</v>
      </c>
      <c r="B227" s="251"/>
      <c r="C227" s="252"/>
      <c r="D227" s="252"/>
      <c r="E227" s="253">
        <v>8387.0703809999995</v>
      </c>
      <c r="F227" s="252"/>
      <c r="G227" s="253">
        <v>8597.0410360000005</v>
      </c>
      <c r="Q227" s="1085"/>
      <c r="R227" s="1086"/>
      <c r="S227" s="1086"/>
      <c r="T227" s="1087"/>
      <c r="V227" s="1085" t="s">
        <v>821</v>
      </c>
      <c r="W227" s="1153"/>
      <c r="X227" s="1154"/>
      <c r="Y227" s="1153"/>
      <c r="Z227" s="1155"/>
      <c r="AA227" s="1154"/>
      <c r="AB227" s="1155"/>
      <c r="AC227" s="1154"/>
      <c r="AD227" s="1156">
        <v>0</v>
      </c>
      <c r="AE227" s="1679"/>
    </row>
    <row r="228" spans="1:32" ht="15.75" thickBot="1" x14ac:dyDescent="0.3">
      <c r="A228" s="159"/>
      <c r="B228" s="194"/>
      <c r="C228" s="210"/>
      <c r="D228" s="210"/>
      <c r="E228" s="212"/>
      <c r="F228" s="210"/>
      <c r="G228" s="212"/>
      <c r="I228" s="4" t="s">
        <v>991</v>
      </c>
      <c r="J228" s="4" t="s">
        <v>992</v>
      </c>
      <c r="P228" s="1678" t="s">
        <v>992</v>
      </c>
      <c r="Q228" s="1126" t="s">
        <v>92</v>
      </c>
      <c r="R228" s="112"/>
      <c r="S228" s="112"/>
      <c r="T228" s="1127"/>
      <c r="U228" s="1525"/>
      <c r="V228" s="1074" t="s">
        <v>822</v>
      </c>
      <c r="W228" s="1157"/>
      <c r="X228" s="1158"/>
      <c r="Y228" s="1157"/>
      <c r="Z228" s="1159"/>
      <c r="AA228" s="1158"/>
      <c r="AB228" s="1159"/>
      <c r="AC228" s="1158"/>
      <c r="AD228" s="1160">
        <v>327.84707299999997</v>
      </c>
      <c r="AE228" s="1679"/>
    </row>
    <row r="229" spans="1:32" ht="13.5" thickBot="1" x14ac:dyDescent="0.25">
      <c r="A229" s="159"/>
      <c r="B229" s="194"/>
      <c r="C229" s="210"/>
      <c r="D229" s="210"/>
      <c r="E229" s="212"/>
      <c r="F229" s="210"/>
      <c r="G229" s="212"/>
      <c r="P229" s="1678"/>
      <c r="Q229" s="1585" t="s">
        <v>94</v>
      </c>
      <c r="R229" s="112"/>
      <c r="S229" s="1537">
        <v>8269.6774970000006</v>
      </c>
      <c r="T229" s="1128">
        <v>8375.3790989999998</v>
      </c>
      <c r="U229" s="1527"/>
      <c r="AE229" s="1679"/>
    </row>
    <row r="230" spans="1:32" x14ac:dyDescent="0.2">
      <c r="A230" s="149" t="s">
        <v>91</v>
      </c>
      <c r="B230" s="194"/>
      <c r="C230" s="210"/>
      <c r="D230" s="210"/>
      <c r="E230" s="212"/>
      <c r="F230" s="210"/>
      <c r="G230" s="212"/>
      <c r="P230" s="1678"/>
      <c r="Q230" s="1587" t="s">
        <v>816</v>
      </c>
      <c r="R230" s="112"/>
      <c r="S230" s="1537">
        <v>0.214669</v>
      </c>
      <c r="T230" s="1128">
        <v>8.5804000000000005E-2</v>
      </c>
      <c r="U230" s="1527"/>
      <c r="V230" s="1170" t="s">
        <v>947</v>
      </c>
      <c r="W230" s="1150"/>
      <c r="X230" s="1151"/>
      <c r="Y230" s="1150"/>
      <c r="Z230" s="1152"/>
      <c r="AA230" s="1151"/>
      <c r="AB230" s="1152"/>
      <c r="AC230" s="1151"/>
      <c r="AD230" s="1171">
        <v>325.25571000000002</v>
      </c>
      <c r="AE230" s="1679"/>
    </row>
    <row r="231" spans="1:32" x14ac:dyDescent="0.2">
      <c r="A231" s="141" t="s">
        <v>94</v>
      </c>
      <c r="B231" s="142"/>
      <c r="C231" s="143"/>
      <c r="D231" s="143"/>
      <c r="E231" s="144">
        <v>327.250089</v>
      </c>
      <c r="F231" s="143"/>
      <c r="G231" s="144">
        <v>325.25571000000002</v>
      </c>
      <c r="P231" s="1678"/>
      <c r="Q231" s="1585" t="s">
        <v>817</v>
      </c>
      <c r="R231" s="112"/>
      <c r="S231" s="1537">
        <v>0</v>
      </c>
      <c r="T231" s="1128">
        <v>0</v>
      </c>
      <c r="U231" s="1527"/>
      <c r="V231" s="1172" t="s">
        <v>816</v>
      </c>
      <c r="W231" s="1153"/>
      <c r="X231" s="1154"/>
      <c r="Y231" s="1153"/>
      <c r="Z231" s="1155"/>
      <c r="AA231" s="1154"/>
      <c r="AB231" s="1155"/>
      <c r="AC231" s="1154"/>
      <c r="AD231" s="1156">
        <v>0.27843400000000001</v>
      </c>
      <c r="AE231" s="1679"/>
    </row>
    <row r="232" spans="1:32" x14ac:dyDescent="0.2">
      <c r="A232" s="1453" t="s">
        <v>141</v>
      </c>
      <c r="B232" s="1339"/>
      <c r="C232" s="725"/>
      <c r="D232" s="725"/>
      <c r="E232" s="1473">
        <v>0.574291</v>
      </c>
      <c r="F232" s="725"/>
      <c r="G232" s="1473">
        <v>0.27843400000000001</v>
      </c>
      <c r="P232" s="1678"/>
      <c r="Q232" s="1585" t="s">
        <v>818</v>
      </c>
      <c r="R232" s="112"/>
      <c r="S232" s="1537">
        <v>0</v>
      </c>
      <c r="T232" s="1128">
        <v>0</v>
      </c>
      <c r="U232" s="1527"/>
      <c r="V232" s="1172" t="s">
        <v>830</v>
      </c>
      <c r="W232" s="1153"/>
      <c r="X232" s="1154"/>
      <c r="Y232" s="1153"/>
      <c r="Z232" s="1155"/>
      <c r="AA232" s="1154"/>
      <c r="AB232" s="1155"/>
      <c r="AC232" s="1154"/>
      <c r="AD232" s="1156">
        <v>0</v>
      </c>
      <c r="AE232" s="1679"/>
    </row>
    <row r="233" spans="1:32" hidden="1" outlineLevel="1" x14ac:dyDescent="0.2">
      <c r="A233" s="674" t="s">
        <v>96</v>
      </c>
      <c r="B233" s="675"/>
      <c r="C233" s="677"/>
      <c r="D233" s="677"/>
      <c r="E233" s="678">
        <v>0</v>
      </c>
      <c r="F233" s="677"/>
      <c r="G233" s="678">
        <v>0</v>
      </c>
      <c r="P233" s="1678"/>
      <c r="Q233" s="1585" t="s">
        <v>819</v>
      </c>
      <c r="R233" s="112"/>
      <c r="S233" s="1537">
        <v>-210.759614</v>
      </c>
      <c r="T233" s="1128">
        <v>-105.69664599999999</v>
      </c>
      <c r="U233" s="1527"/>
      <c r="V233" s="1172" t="s">
        <v>818</v>
      </c>
      <c r="W233" s="1153"/>
      <c r="X233" s="1154"/>
      <c r="Y233" s="1153"/>
      <c r="Z233" s="1155"/>
      <c r="AA233" s="1154"/>
      <c r="AB233" s="1155"/>
      <c r="AC233" s="1154"/>
      <c r="AD233" s="1156">
        <v>0</v>
      </c>
      <c r="AE233" s="1679"/>
    </row>
    <row r="234" spans="1:32" collapsed="1" x14ac:dyDescent="0.2">
      <c r="A234" s="258" t="s">
        <v>402</v>
      </c>
      <c r="B234" s="156"/>
      <c r="C234" s="147"/>
      <c r="D234" s="147"/>
      <c r="E234" s="148">
        <v>0</v>
      </c>
      <c r="F234" s="147"/>
      <c r="G234" s="148">
        <v>1.7386349999999999</v>
      </c>
      <c r="P234" s="1678"/>
      <c r="Q234" s="1585" t="s">
        <v>820</v>
      </c>
      <c r="R234" s="112"/>
      <c r="S234" s="1537">
        <v>0</v>
      </c>
      <c r="T234" s="1128">
        <v>0</v>
      </c>
      <c r="U234" s="1527"/>
      <c r="V234" s="1172" t="s">
        <v>819</v>
      </c>
      <c r="W234" s="1153"/>
      <c r="X234" s="1154"/>
      <c r="Y234" s="1153"/>
      <c r="Z234" s="1155"/>
      <c r="AA234" s="1154"/>
      <c r="AB234" s="1155"/>
      <c r="AC234" s="1154"/>
      <c r="AD234" s="1156">
        <v>1.7386349999999999</v>
      </c>
      <c r="AE234" s="1679"/>
    </row>
    <row r="235" spans="1:32" x14ac:dyDescent="0.2">
      <c r="A235" s="250" t="s">
        <v>95</v>
      </c>
      <c r="B235" s="251"/>
      <c r="C235" s="252"/>
      <c r="D235" s="252"/>
      <c r="E235" s="253">
        <v>327.84707299999997</v>
      </c>
      <c r="F235" s="252"/>
      <c r="G235" s="253">
        <v>327.27277900000007</v>
      </c>
      <c r="N235" s="105" t="s">
        <v>1057</v>
      </c>
      <c r="P235" s="1678"/>
      <c r="Q235" s="1132" t="s">
        <v>821</v>
      </c>
      <c r="R235" s="1178"/>
      <c r="S235" s="1588">
        <v>0</v>
      </c>
      <c r="T235" s="1133">
        <v>0</v>
      </c>
      <c r="U235" s="1527"/>
      <c r="V235" s="1172" t="s">
        <v>821</v>
      </c>
      <c r="W235" s="1153"/>
      <c r="X235" s="1154"/>
      <c r="Y235" s="1153"/>
      <c r="Z235" s="1155"/>
      <c r="AA235" s="1154"/>
      <c r="AB235" s="1155"/>
      <c r="AC235" s="1154"/>
      <c r="AD235" s="1156">
        <v>0</v>
      </c>
      <c r="AE235" s="1679"/>
    </row>
    <row r="236" spans="1:32" ht="13.5" thickBot="1" x14ac:dyDescent="0.25">
      <c r="A236" s="159"/>
      <c r="B236" s="194"/>
      <c r="C236" s="210"/>
      <c r="D236" s="210"/>
      <c r="E236" s="212"/>
      <c r="F236" s="210"/>
      <c r="G236" s="212"/>
      <c r="P236" s="1678"/>
      <c r="Q236" s="1164" t="s">
        <v>822</v>
      </c>
      <c r="R236" s="1165"/>
      <c r="S236" s="1589">
        <v>8059.2233080000005</v>
      </c>
      <c r="T236" s="1166">
        <v>8269.7682569999997</v>
      </c>
      <c r="U236" s="915"/>
      <c r="V236" s="1173" t="s">
        <v>822</v>
      </c>
      <c r="W236" s="1157"/>
      <c r="X236" s="1158"/>
      <c r="Y236" s="1157"/>
      <c r="Z236" s="1159"/>
      <c r="AA236" s="1158"/>
      <c r="AB236" s="1159"/>
      <c r="AC236" s="1158"/>
      <c r="AD236" s="1160">
        <v>327.27277900000007</v>
      </c>
      <c r="AE236" s="1679"/>
      <c r="AF236" s="4" t="s">
        <v>1056</v>
      </c>
    </row>
    <row r="237" spans="1:32" ht="15" x14ac:dyDescent="0.25">
      <c r="A237" s="159"/>
      <c r="B237" s="194"/>
      <c r="C237" s="210"/>
      <c r="D237" s="210"/>
      <c r="E237" s="212"/>
      <c r="F237" s="210"/>
      <c r="G237" s="212"/>
      <c r="Q237" s="1161"/>
      <c r="R237" s="1125"/>
      <c r="S237" s="1125"/>
      <c r="T237" s="1125"/>
      <c r="U237" s="1125"/>
      <c r="V237" s="1125"/>
      <c r="W237" s="1125"/>
      <c r="X237" s="1125"/>
      <c r="Y237" s="1125"/>
    </row>
    <row r="238" spans="1:32" x14ac:dyDescent="0.2">
      <c r="A238" s="149" t="s">
        <v>92</v>
      </c>
      <c r="B238" s="194"/>
      <c r="C238" s="210"/>
      <c r="D238" s="210"/>
      <c r="E238" s="212"/>
      <c r="F238" s="210"/>
      <c r="G238" s="212"/>
      <c r="Q238" s="1125"/>
      <c r="R238" s="1162"/>
      <c r="S238" s="1162"/>
      <c r="T238" s="1162"/>
      <c r="U238" s="1162"/>
      <c r="V238" s="1162"/>
      <c r="W238" s="1162"/>
      <c r="X238" s="1162"/>
      <c r="Y238" s="1162"/>
    </row>
    <row r="239" spans="1:32" x14ac:dyDescent="0.2">
      <c r="A239" s="141" t="s">
        <v>94</v>
      </c>
      <c r="B239" s="142"/>
      <c r="C239" s="143"/>
      <c r="D239" s="143"/>
      <c r="E239" s="144">
        <v>8269.6774970000006</v>
      </c>
      <c r="F239" s="143"/>
      <c r="G239" s="144">
        <v>8375.3790989999998</v>
      </c>
      <c r="Q239" s="1125"/>
      <c r="R239" s="1162"/>
      <c r="S239" s="1162"/>
      <c r="T239" s="1162"/>
      <c r="U239" s="1162"/>
      <c r="V239" s="1162"/>
      <c r="W239" s="1162"/>
      <c r="X239" s="1162"/>
      <c r="Y239" s="1162"/>
    </row>
    <row r="240" spans="1:32" hidden="1" outlineLevel="1" x14ac:dyDescent="0.2">
      <c r="A240" s="1174" t="s">
        <v>141</v>
      </c>
      <c r="B240" s="1175"/>
      <c r="C240" s="677"/>
      <c r="D240" s="677"/>
      <c r="E240" s="678">
        <v>0.214669</v>
      </c>
      <c r="F240" s="677"/>
      <c r="G240" s="678">
        <v>8.5804000000000005E-2</v>
      </c>
      <c r="Q240" s="1125"/>
      <c r="R240" s="1162"/>
      <c r="S240" s="1162"/>
      <c r="T240" s="1162"/>
      <c r="U240" s="1162"/>
      <c r="V240" s="1162"/>
      <c r="W240" s="1162"/>
      <c r="X240" s="1162"/>
      <c r="Y240" s="1162"/>
    </row>
    <row r="241" spans="1:25" hidden="1" outlineLevel="1" x14ac:dyDescent="0.2">
      <c r="A241" s="1174" t="s">
        <v>96</v>
      </c>
      <c r="B241" s="1175"/>
      <c r="C241" s="677"/>
      <c r="D241" s="677"/>
      <c r="E241" s="1374">
        <v>0</v>
      </c>
      <c r="F241" s="677"/>
      <c r="G241" s="1374">
        <v>0</v>
      </c>
      <c r="Q241" s="1125"/>
      <c r="R241" s="1162"/>
      <c r="S241" s="1162"/>
      <c r="T241" s="1162"/>
      <c r="U241" s="1162"/>
      <c r="V241" s="1162"/>
      <c r="W241" s="1162"/>
      <c r="X241" s="1162"/>
      <c r="Y241" s="1162"/>
    </row>
    <row r="242" spans="1:25" collapsed="1" x14ac:dyDescent="0.2">
      <c r="A242" s="258" t="s">
        <v>402</v>
      </c>
      <c r="B242" s="156"/>
      <c r="C242" s="147"/>
      <c r="D242" s="147"/>
      <c r="E242" s="148">
        <v>-210.759614</v>
      </c>
      <c r="F242" s="147"/>
      <c r="G242" s="148">
        <v>-105.69664599999999</v>
      </c>
      <c r="Q242" s="1125"/>
      <c r="R242" s="1162"/>
      <c r="S242" s="1162"/>
      <c r="T242" s="1162"/>
      <c r="U242" s="1162"/>
      <c r="V242" s="1162"/>
      <c r="W242" s="1162"/>
      <c r="X242" s="1162"/>
      <c r="Y242" s="1162"/>
    </row>
    <row r="243" spans="1:25" x14ac:dyDescent="0.2">
      <c r="A243" s="250" t="s">
        <v>95</v>
      </c>
      <c r="B243" s="251"/>
      <c r="C243" s="252"/>
      <c r="D243" s="252"/>
      <c r="E243" s="253">
        <v>8059.2233080000005</v>
      </c>
      <c r="F243" s="252"/>
      <c r="G243" s="253">
        <v>8269.7682569999997</v>
      </c>
      <c r="Q243" s="1125"/>
      <c r="R243" s="1162"/>
      <c r="S243" s="1162"/>
      <c r="T243" s="1162"/>
      <c r="U243" s="1162"/>
      <c r="V243" s="1162"/>
      <c r="W243" s="1162"/>
      <c r="X243" s="1162"/>
      <c r="Y243" s="1162"/>
    </row>
    <row r="244" spans="1:25" x14ac:dyDescent="0.2">
      <c r="A244" s="193"/>
      <c r="B244" s="194"/>
      <c r="C244" s="193"/>
      <c r="D244" s="193"/>
      <c r="E244" s="193"/>
      <c r="F244" s="193"/>
      <c r="G244" s="193"/>
      <c r="Q244" s="1125"/>
      <c r="R244" s="1163"/>
      <c r="S244" s="1163"/>
      <c r="T244" s="1163"/>
      <c r="U244" s="1163"/>
      <c r="V244" s="1163"/>
      <c r="W244" s="1163"/>
      <c r="X244" s="1163"/>
      <c r="Y244" s="1163"/>
    </row>
    <row r="245" spans="1:25" ht="12" customHeight="1" x14ac:dyDescent="0.2">
      <c r="A245" s="193"/>
      <c r="B245" s="194"/>
      <c r="C245" s="193"/>
      <c r="D245" s="193"/>
      <c r="E245" s="193"/>
      <c r="F245" s="193"/>
      <c r="G245" s="193"/>
    </row>
    <row r="246" spans="1:25" ht="15" x14ac:dyDescent="0.2">
      <c r="A246" s="224" t="s">
        <v>52</v>
      </c>
      <c r="B246" s="142"/>
      <c r="C246" s="225"/>
      <c r="D246" s="225"/>
      <c r="E246" s="180"/>
      <c r="F246" s="226"/>
      <c r="G246" s="226"/>
      <c r="Q246" s="224" t="s">
        <v>52</v>
      </c>
    </row>
    <row r="247" spans="1:25" ht="15.75" thickBot="1" x14ac:dyDescent="0.25">
      <c r="A247" s="224"/>
      <c r="B247" s="142"/>
      <c r="C247" s="225"/>
      <c r="D247" s="225"/>
      <c r="E247" s="180"/>
      <c r="F247" s="226"/>
      <c r="G247" s="226"/>
      <c r="Q247" s="4" t="s">
        <v>800</v>
      </c>
    </row>
    <row r="248" spans="1:25" ht="15" x14ac:dyDescent="0.2">
      <c r="A248" s="1441"/>
      <c r="B248" s="129"/>
      <c r="C248" s="1442"/>
      <c r="D248" s="1442"/>
      <c r="E248" s="199"/>
      <c r="F248" s="1444"/>
      <c r="G248" s="131"/>
      <c r="I248" s="4" t="s">
        <v>960</v>
      </c>
      <c r="M248" s="705"/>
      <c r="P248" s="705"/>
      <c r="Q248" s="1116" t="s">
        <v>637</v>
      </c>
      <c r="R248" s="1079"/>
      <c r="S248" s="1080"/>
    </row>
    <row r="249" spans="1:25" x14ac:dyDescent="0.2">
      <c r="A249" s="1445"/>
      <c r="B249" s="227"/>
      <c r="C249" s="1446"/>
      <c r="D249" s="1446"/>
      <c r="E249" s="228"/>
      <c r="F249" s="1446"/>
      <c r="G249" s="1447"/>
      <c r="I249" s="4" t="s">
        <v>1058</v>
      </c>
      <c r="M249" s="705"/>
      <c r="P249" s="705"/>
      <c r="Q249" s="1117"/>
      <c r="R249" s="1086"/>
      <c r="S249" s="1087"/>
    </row>
    <row r="250" spans="1:25" x14ac:dyDescent="0.2">
      <c r="A250" s="229" t="s">
        <v>5</v>
      </c>
      <c r="B250" s="230"/>
      <c r="C250" s="243"/>
      <c r="D250" s="243"/>
      <c r="E250" s="249" t="s">
        <v>1125</v>
      </c>
      <c r="F250" s="234"/>
      <c r="G250" s="235" t="s">
        <v>968</v>
      </c>
      <c r="M250" s="705"/>
      <c r="P250" s="705"/>
      <c r="Q250" s="1118" t="s">
        <v>52</v>
      </c>
      <c r="R250" s="1119">
        <v>2015</v>
      </c>
      <c r="S250" s="1120">
        <v>2014</v>
      </c>
    </row>
    <row r="251" spans="1:25" x14ac:dyDescent="0.2">
      <c r="A251" s="236"/>
      <c r="B251" s="190"/>
      <c r="C251" s="237"/>
      <c r="D251" s="237"/>
      <c r="E251" s="238"/>
      <c r="F251" s="180"/>
      <c r="G251" s="181"/>
      <c r="M251" s="705"/>
      <c r="P251" s="705"/>
      <c r="Q251" s="1117"/>
      <c r="R251" s="1121"/>
      <c r="S251" s="1122"/>
    </row>
    <row r="252" spans="1:25" x14ac:dyDescent="0.2">
      <c r="A252" s="141" t="s">
        <v>958</v>
      </c>
      <c r="B252" s="142"/>
      <c r="C252" s="143"/>
      <c r="D252" s="143"/>
      <c r="E252" s="144">
        <v>2015.3859634884998</v>
      </c>
      <c r="F252" s="143"/>
      <c r="G252" s="144">
        <v>2337.8879207583</v>
      </c>
      <c r="I252" s="42" t="s">
        <v>149</v>
      </c>
      <c r="J252" s="43"/>
      <c r="M252" s="705"/>
      <c r="P252" s="705"/>
      <c r="Q252" s="1590" t="s">
        <v>951</v>
      </c>
      <c r="R252" s="1591">
        <v>1398.8703524209</v>
      </c>
      <c r="S252" s="1123">
        <v>1766.9677365777</v>
      </c>
    </row>
    <row r="253" spans="1:25" x14ac:dyDescent="0.2">
      <c r="A253" s="141" t="s">
        <v>959</v>
      </c>
      <c r="B253" s="142"/>
      <c r="C253" s="143"/>
      <c r="D253" s="143"/>
      <c r="E253" s="144">
        <v>10430.020354243099</v>
      </c>
      <c r="F253" s="143"/>
      <c r="G253" s="144">
        <v>11820.666438173899</v>
      </c>
      <c r="I253" s="1348">
        <v>0</v>
      </c>
      <c r="J253" s="45">
        <v>-2.6521065992710646E-3</v>
      </c>
      <c r="M253" s="705"/>
      <c r="P253" s="705"/>
      <c r="Q253" s="1590" t="s">
        <v>952</v>
      </c>
      <c r="R253" s="1591">
        <v>616.51561106759993</v>
      </c>
      <c r="S253" s="1123">
        <v>570.92018418060002</v>
      </c>
    </row>
    <row r="254" spans="1:25" x14ac:dyDescent="0.2">
      <c r="A254" s="250" t="s">
        <v>98</v>
      </c>
      <c r="B254" s="251"/>
      <c r="C254" s="252"/>
      <c r="D254" s="252"/>
      <c r="E254" s="1378">
        <v>12445.4063177316</v>
      </c>
      <c r="F254" s="252"/>
      <c r="G254" s="1378">
        <v>14158.49</v>
      </c>
      <c r="M254" s="705"/>
      <c r="P254" s="705"/>
      <c r="Q254" s="1590" t="s">
        <v>953</v>
      </c>
      <c r="R254" s="1591">
        <v>10430.020354243099</v>
      </c>
      <c r="S254" s="1123">
        <v>11820.666438173899</v>
      </c>
    </row>
    <row r="255" spans="1:25" x14ac:dyDescent="0.2">
      <c r="M255" s="705"/>
      <c r="P255" s="705"/>
      <c r="Q255" s="1590" t="s">
        <v>954</v>
      </c>
      <c r="R255" s="1591">
        <v>0</v>
      </c>
      <c r="S255" s="1123">
        <v>0</v>
      </c>
    </row>
    <row r="256" spans="1:25" ht="13.5" thickBot="1" x14ac:dyDescent="0.25">
      <c r="G256" s="1204"/>
      <c r="Q256" s="1085"/>
      <c r="R256" s="1592">
        <v>12445.4063177316</v>
      </c>
      <c r="S256" s="1593">
        <v>14158.49</v>
      </c>
    </row>
    <row r="257" spans="7:19" ht="14.25" thickTop="1" thickBot="1" x14ac:dyDescent="0.25">
      <c r="G257" s="1204"/>
      <c r="Q257" s="1074"/>
      <c r="R257" s="1075"/>
      <c r="S257" s="1076"/>
    </row>
    <row r="258" spans="7:19" x14ac:dyDescent="0.2">
      <c r="G258" s="1377"/>
    </row>
  </sheetData>
  <sheetProtection password="CE88" sheet="1" objects="1" scenarios="1"/>
  <customSheetViews>
    <customSheetView guid="{793F3B1E-FBDD-4F95-900E-0C0ECCDB4D46}" showPageBreaks="1" showGridLines="0" printArea="1" showRuler="0" topLeftCell="A40">
      <selection activeCell="B4" sqref="B4"/>
      <rowBreaks count="3" manualBreakCount="3">
        <brk id="58" max="6" man="1"/>
        <brk id="102" max="6" man="1"/>
        <brk id="114" max="6" man="1"/>
      </rowBreaks>
      <pageMargins left="0.55118110236220474" right="0.39370078740157483" top="0.55118110236220474" bottom="0.31496062992125984" header="0.51181102362204722" footer="0.51181102362204722"/>
      <printOptions horizontalCentered="1"/>
      <pageSetup paperSize="9" scale="78" orientation="portrait" r:id="rId1"/>
      <headerFooter alignWithMargins="0"/>
    </customSheetView>
    <customSheetView guid="{ACC8F63C-94FC-4E4C-A29A-54E9AFCFAE65}" showPageBreaks="1" showGridLines="0" showRuler="0" topLeftCell="A103">
      <selection activeCell="G2" sqref="G2"/>
      <rowBreaks count="3" manualBreakCount="3">
        <brk id="58" max="6" man="1"/>
        <brk id="102" max="6" man="1"/>
        <brk id="114" max="6" man="1"/>
      </rowBreaks>
      <pageMargins left="0.55118110236220474" right="0.39370078740157483" top="0.55118110236220474" bottom="0.31496062992125984" header="0.51181102362204722" footer="0.51181102362204722"/>
      <printOptions horizontalCentered="1"/>
      <pageSetup paperSize="9" scale="78" orientation="portrait" r:id="rId2"/>
      <headerFooter alignWithMargins="0"/>
    </customSheetView>
  </customSheetViews>
  <mergeCells count="11">
    <mergeCell ref="A211:C211"/>
    <mergeCell ref="A214:C214"/>
    <mergeCell ref="R42:S42"/>
    <mergeCell ref="T42:U42"/>
    <mergeCell ref="T7:U7"/>
    <mergeCell ref="R24:S24"/>
    <mergeCell ref="V42:W42"/>
    <mergeCell ref="T24:U24"/>
    <mergeCell ref="P223:P226"/>
    <mergeCell ref="P228:P236"/>
    <mergeCell ref="AE221:AE236"/>
  </mergeCells>
  <phoneticPr fontId="17" type="noConversion"/>
  <conditionalFormatting sqref="A9:G139 A140:F171 A172:G254">
    <cfRule type="expression" dxfId="8" priority="1">
      <formula>IF(AND(A9&gt;-0.49,A9&lt;0.49),IF(A9=0,FALSE,TRUE),FALSE)</formula>
    </cfRule>
  </conditionalFormatting>
  <printOptions horizontalCentered="1"/>
  <pageMargins left="0.51181102362204722" right="0.31496062992125984" top="0.55118110236220474" bottom="0.31496062992125984" header="0.51181102362204722" footer="0.51181102362204722"/>
  <pageSetup paperSize="9" scale="37" fitToHeight="6" orientation="portrait" r:id="rId3"/>
  <headerFooter scaleWithDoc="0" alignWithMargins="0"/>
  <rowBreaks count="2" manualBreakCount="2">
    <brk id="90" max="29" man="1"/>
    <brk id="189" max="2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50"/>
    <outlinePr showOutlineSymbols="0"/>
    <pageSetUpPr autoPageBreaks="0"/>
  </sheetPr>
  <dimension ref="A1:AA91"/>
  <sheetViews>
    <sheetView showGridLines="0" showOutlineSymbols="0" defaultGridColor="0" colorId="48" zoomScale="80" zoomScaleNormal="80" workbookViewId="0"/>
  </sheetViews>
  <sheetFormatPr defaultColWidth="9.140625" defaultRowHeight="11.25" outlineLevelRow="1" outlineLevelCol="1" x14ac:dyDescent="0.15"/>
  <cols>
    <col min="1" max="1" width="46.140625" style="193" customWidth="1"/>
    <col min="2" max="3" width="8.5703125" style="193" customWidth="1"/>
    <col min="4" max="7" width="11.28515625" style="193" customWidth="1"/>
    <col min="8" max="8" width="2.7109375" style="193" customWidth="1"/>
    <col min="9" max="9" width="8.5703125" style="270" hidden="1" customWidth="1" outlineLevel="1"/>
    <col min="10" max="11" width="8.5703125" style="193" hidden="1" customWidth="1" outlineLevel="1"/>
    <col min="12" max="12" width="50.5703125" style="193" hidden="1" customWidth="1" outlineLevel="1"/>
    <col min="13" max="17" width="9.7109375" style="193" hidden="1" customWidth="1" outlineLevel="1"/>
    <col min="18" max="18" width="9.7109375" style="193" customWidth="1" collapsed="1"/>
    <col min="19" max="19" width="9.7109375" style="193" customWidth="1"/>
    <col min="20" max="20" width="2.42578125" style="193" customWidth="1"/>
    <col min="21" max="25" width="9.7109375" style="193" customWidth="1"/>
    <col min="26" max="26" width="1.85546875" style="193" customWidth="1"/>
    <col min="27" max="27" width="15.140625" style="193" customWidth="1"/>
    <col min="28" max="16384" width="9.140625" style="193"/>
  </cols>
  <sheetData>
    <row r="1" spans="1:24" ht="15.75" customHeight="1" x14ac:dyDescent="0.2">
      <c r="A1" s="764"/>
      <c r="B1" s="764"/>
      <c r="C1" s="1332"/>
      <c r="D1" s="225"/>
      <c r="E1" s="268"/>
      <c r="F1" s="226"/>
      <c r="G1" s="226"/>
      <c r="H1" s="269"/>
      <c r="L1" s="765" t="s">
        <v>995</v>
      </c>
    </row>
    <row r="2" spans="1:24" ht="25.5" customHeight="1" x14ac:dyDescent="0.2">
      <c r="A2" s="1288" t="s">
        <v>861</v>
      </c>
      <c r="B2" s="809"/>
      <c r="C2" s="809"/>
      <c r="D2" s="199"/>
      <c r="E2" s="199"/>
      <c r="F2" s="272"/>
      <c r="G2" s="1256"/>
      <c r="I2" s="770"/>
      <c r="J2" s="810"/>
      <c r="K2" s="810"/>
      <c r="L2" s="193" t="s">
        <v>1076</v>
      </c>
      <c r="Q2" s="810"/>
      <c r="R2" s="810"/>
      <c r="S2" s="810"/>
      <c r="T2" s="810"/>
      <c r="U2" s="810"/>
      <c r="V2" s="810"/>
      <c r="W2" s="810"/>
      <c r="X2" s="810"/>
    </row>
    <row r="3" spans="1:24" ht="12" customHeight="1" x14ac:dyDescent="0.2">
      <c r="A3" s="811"/>
      <c r="B3" s="812"/>
      <c r="C3" s="812"/>
      <c r="D3" s="228"/>
      <c r="E3" s="228"/>
      <c r="F3" s="282"/>
      <c r="G3" s="813"/>
      <c r="I3" s="770"/>
      <c r="J3" s="810"/>
      <c r="K3" s="810"/>
      <c r="Q3" s="810"/>
      <c r="R3" s="810"/>
      <c r="S3" s="810"/>
      <c r="T3" s="810"/>
      <c r="U3" s="810"/>
      <c r="V3" s="810"/>
      <c r="W3" s="810"/>
      <c r="X3" s="810"/>
    </row>
    <row r="4" spans="1:24" ht="12" customHeight="1" x14ac:dyDescent="0.2">
      <c r="A4" s="660"/>
      <c r="B4" s="717"/>
      <c r="C4" s="717"/>
      <c r="D4" s="814"/>
      <c r="E4" s="814"/>
      <c r="F4" s="814"/>
      <c r="G4" s="1252"/>
      <c r="H4" s="261"/>
      <c r="I4" s="770"/>
      <c r="J4" s="810"/>
      <c r="K4" s="810"/>
      <c r="L4" s="815" t="s">
        <v>637</v>
      </c>
      <c r="M4" s="810"/>
      <c r="N4" s="810"/>
      <c r="O4" s="810"/>
      <c r="P4" s="810"/>
      <c r="Q4" s="810"/>
      <c r="R4" s="810"/>
      <c r="S4" s="810"/>
      <c r="T4" s="810"/>
      <c r="U4" s="810"/>
      <c r="V4" s="810"/>
      <c r="W4" s="810"/>
      <c r="X4" s="810"/>
    </row>
    <row r="5" spans="1:24" ht="12" customHeight="1" x14ac:dyDescent="0.2">
      <c r="A5" s="783" t="s">
        <v>5</v>
      </c>
      <c r="B5" s="816"/>
      <c r="C5" s="816"/>
      <c r="D5" s="817" t="s">
        <v>638</v>
      </c>
      <c r="E5" s="817" t="s">
        <v>639</v>
      </c>
      <c r="F5" s="817" t="s">
        <v>640</v>
      </c>
      <c r="G5" s="818" t="s">
        <v>172</v>
      </c>
      <c r="H5" s="261"/>
      <c r="I5" s="770" t="s">
        <v>62</v>
      </c>
      <c r="J5" s="770" t="s">
        <v>62</v>
      </c>
      <c r="K5" s="770"/>
      <c r="L5" s="914"/>
      <c r="M5" s="918" t="s">
        <v>638</v>
      </c>
      <c r="N5" s="918" t="s">
        <v>639</v>
      </c>
      <c r="O5" s="918" t="s">
        <v>640</v>
      </c>
      <c r="P5" s="918" t="s">
        <v>870</v>
      </c>
      <c r="Q5" s="810"/>
      <c r="R5" s="810"/>
      <c r="S5" s="810"/>
      <c r="T5" s="810"/>
      <c r="U5" s="810"/>
      <c r="V5" s="810"/>
      <c r="W5" s="810"/>
      <c r="X5" s="810"/>
    </row>
    <row r="6" spans="1:24" ht="12" customHeight="1" x14ac:dyDescent="0.2">
      <c r="A6" s="1253"/>
      <c r="B6" s="1254"/>
      <c r="C6" s="1254"/>
      <c r="D6" s="814"/>
      <c r="E6" s="814"/>
      <c r="F6" s="814"/>
      <c r="G6" s="775"/>
      <c r="H6" s="180"/>
      <c r="I6" s="770"/>
      <c r="J6" s="810"/>
      <c r="K6" s="810"/>
      <c r="L6" s="914" t="s">
        <v>641</v>
      </c>
      <c r="M6" s="113"/>
      <c r="N6" s="113"/>
      <c r="O6" s="113"/>
      <c r="P6" s="113"/>
      <c r="Q6" s="810"/>
      <c r="R6" s="810"/>
      <c r="S6" s="810"/>
      <c r="T6" s="810"/>
      <c r="U6" s="810"/>
      <c r="V6" s="810"/>
      <c r="W6" s="810"/>
      <c r="X6" s="810"/>
    </row>
    <row r="7" spans="1:24" ht="12" customHeight="1" x14ac:dyDescent="0.2">
      <c r="A7" s="869" t="s">
        <v>1124</v>
      </c>
      <c r="B7" s="1254"/>
      <c r="C7" s="1254"/>
      <c r="D7" s="814"/>
      <c r="E7" s="814"/>
      <c r="F7" s="814"/>
      <c r="G7" s="1255"/>
      <c r="H7" s="288"/>
      <c r="L7" s="914" t="s">
        <v>722</v>
      </c>
      <c r="M7" s="113"/>
      <c r="N7" s="113"/>
      <c r="O7" s="113"/>
      <c r="P7" s="113"/>
      <c r="Q7" s="810"/>
      <c r="R7" s="810"/>
      <c r="S7" s="810"/>
      <c r="T7" s="810"/>
      <c r="U7" s="810"/>
      <c r="V7" s="810"/>
      <c r="W7" s="810"/>
      <c r="X7" s="810"/>
    </row>
    <row r="8" spans="1:24" ht="12" customHeight="1" x14ac:dyDescent="0.2">
      <c r="A8" s="1253"/>
      <c r="B8" s="1254"/>
      <c r="C8" s="1254"/>
      <c r="D8" s="814"/>
      <c r="E8" s="814"/>
      <c r="F8" s="814"/>
      <c r="G8" s="1255"/>
      <c r="H8" s="288"/>
      <c r="K8" s="886"/>
      <c r="L8" s="1525" t="s">
        <v>198</v>
      </c>
      <c r="M8" s="1243">
        <v>28.7807912739</v>
      </c>
      <c r="N8" s="1243">
        <v>497.76731418039998</v>
      </c>
      <c r="O8" s="1243">
        <v>293.47991655620001</v>
      </c>
      <c r="P8" s="1243">
        <v>820.02802201049997</v>
      </c>
      <c r="Q8" s="810"/>
      <c r="R8" s="810"/>
      <c r="S8" s="810"/>
      <c r="T8" s="810"/>
      <c r="U8" s="810"/>
      <c r="V8" s="810"/>
      <c r="W8" s="810"/>
      <c r="X8" s="810"/>
    </row>
    <row r="9" spans="1:24" ht="12" customHeight="1" x14ac:dyDescent="0.2">
      <c r="A9" s="820" t="s">
        <v>641</v>
      </c>
      <c r="B9" s="306"/>
      <c r="C9" s="306"/>
      <c r="D9" s="180"/>
      <c r="E9" s="180"/>
      <c r="F9" s="1223"/>
      <c r="G9" s="1223"/>
      <c r="H9" s="288"/>
      <c r="K9" s="886"/>
      <c r="L9" s="1525" t="s">
        <v>284</v>
      </c>
      <c r="M9" s="1243">
        <v>28700.586616278499</v>
      </c>
      <c r="N9" s="1243">
        <v>72306.603141558604</v>
      </c>
      <c r="O9" s="1243">
        <v>4143.8699968943001</v>
      </c>
      <c r="P9" s="1243">
        <v>105151.0597547314</v>
      </c>
      <c r="Q9" s="810"/>
      <c r="R9" s="810"/>
      <c r="S9" s="810"/>
      <c r="T9" s="810"/>
      <c r="U9" s="810"/>
      <c r="V9" s="810"/>
      <c r="W9" s="810"/>
      <c r="X9" s="810"/>
    </row>
    <row r="10" spans="1:24" ht="12" customHeight="1" x14ac:dyDescent="0.2">
      <c r="A10" s="820" t="s">
        <v>642</v>
      </c>
      <c r="B10" s="306"/>
      <c r="C10" s="306"/>
      <c r="D10" s="248"/>
      <c r="E10" s="248"/>
      <c r="F10" s="248"/>
      <c r="G10" s="295"/>
      <c r="H10" s="288"/>
      <c r="K10" s="886"/>
      <c r="L10" s="1525" t="s">
        <v>644</v>
      </c>
      <c r="M10" s="1243">
        <v>0</v>
      </c>
      <c r="N10" s="1243">
        <v>7141.1012975313997</v>
      </c>
      <c r="O10" s="1243">
        <v>0</v>
      </c>
      <c r="P10" s="1243">
        <v>7141.1012975313997</v>
      </c>
      <c r="Q10" s="810"/>
      <c r="R10" s="810"/>
      <c r="S10" s="810"/>
      <c r="T10" s="810"/>
      <c r="U10" s="810"/>
      <c r="V10" s="810"/>
      <c r="W10" s="810"/>
      <c r="X10" s="810"/>
    </row>
    <row r="11" spans="1:24" ht="12" customHeight="1" x14ac:dyDescent="0.2">
      <c r="A11" s="790" t="s">
        <v>198</v>
      </c>
      <c r="B11" s="287"/>
      <c r="C11" s="287"/>
      <c r="D11" s="163">
        <v>28.7807912739</v>
      </c>
      <c r="E11" s="163">
        <v>497.76731418039998</v>
      </c>
      <c r="F11" s="662">
        <v>293.47991655620001</v>
      </c>
      <c r="G11" s="662">
        <v>820.02802201049997</v>
      </c>
      <c r="H11" s="288"/>
      <c r="I11" s="886">
        <v>-2.3868619999802831E-3</v>
      </c>
      <c r="J11" s="886">
        <v>-2.6696119999769508E-4</v>
      </c>
      <c r="K11" s="886"/>
      <c r="L11" s="1525" t="s">
        <v>645</v>
      </c>
      <c r="M11" s="1243">
        <v>31.296142869200001</v>
      </c>
      <c r="N11" s="1243">
        <v>337.48793972710001</v>
      </c>
      <c r="O11" s="1243">
        <v>928.04357195590001</v>
      </c>
      <c r="P11" s="1243">
        <v>1296.8276545522001</v>
      </c>
      <c r="Q11" s="810"/>
      <c r="R11" s="810"/>
      <c r="S11" s="810"/>
      <c r="T11" s="810"/>
      <c r="U11" s="810"/>
      <c r="V11" s="810"/>
      <c r="W11" s="810"/>
      <c r="X11" s="810"/>
    </row>
    <row r="12" spans="1:24" s="313" customFormat="1" ht="12" customHeight="1" x14ac:dyDescent="0.2">
      <c r="A12" s="790" t="s">
        <v>284</v>
      </c>
      <c r="B12" s="287"/>
      <c r="C12" s="287"/>
      <c r="D12" s="163">
        <v>28700.586616278499</v>
      </c>
      <c r="E12" s="163">
        <v>72306.603141558604</v>
      </c>
      <c r="F12" s="759">
        <v>4143.8699968943001</v>
      </c>
      <c r="G12" s="662">
        <v>105151.0597547314</v>
      </c>
      <c r="H12" s="308"/>
      <c r="I12" s="886">
        <v>6.6310940019320697E-4</v>
      </c>
      <c r="J12" s="886">
        <v>-6.6425020031601889E-4</v>
      </c>
      <c r="K12" s="886"/>
      <c r="L12" s="1525"/>
      <c r="M12" s="1243"/>
      <c r="N12" s="1243"/>
      <c r="O12" s="1243"/>
      <c r="P12" s="1243"/>
      <c r="Q12" s="810"/>
      <c r="R12" s="810"/>
      <c r="S12" s="810"/>
      <c r="T12" s="810"/>
      <c r="U12" s="810"/>
      <c r="V12" s="810"/>
      <c r="W12" s="822"/>
      <c r="X12" s="822"/>
    </row>
    <row r="13" spans="1:24" ht="12" customHeight="1" thickBot="1" x14ac:dyDescent="0.25">
      <c r="A13" s="790" t="s">
        <v>644</v>
      </c>
      <c r="B13" s="287"/>
      <c r="C13" s="287"/>
      <c r="D13" s="163">
        <v>0</v>
      </c>
      <c r="E13" s="163">
        <v>7141.1012975313997</v>
      </c>
      <c r="F13" s="759">
        <v>0</v>
      </c>
      <c r="G13" s="662">
        <v>7141.1012975313997</v>
      </c>
      <c r="H13" s="288"/>
      <c r="I13" s="886">
        <v>-4.5308930111787049E-4</v>
      </c>
      <c r="J13" s="886">
        <v>0</v>
      </c>
      <c r="K13" s="886"/>
      <c r="L13" s="1525"/>
      <c r="M13" s="1242">
        <v>28760.663550421599</v>
      </c>
      <c r="N13" s="1242">
        <v>80282.959692997494</v>
      </c>
      <c r="O13" s="1242">
        <v>5365.3934854064</v>
      </c>
      <c r="P13" s="1242">
        <v>114409.0167288255</v>
      </c>
      <c r="Q13" s="810"/>
      <c r="R13" s="810"/>
      <c r="S13" s="810"/>
      <c r="T13" s="810"/>
      <c r="U13" s="810"/>
      <c r="V13" s="810"/>
      <c r="W13" s="810"/>
      <c r="X13" s="810"/>
    </row>
    <row r="14" spans="1:24" ht="12" customHeight="1" thickTop="1" x14ac:dyDescent="0.2">
      <c r="A14" s="790" t="s">
        <v>645</v>
      </c>
      <c r="B14" s="287"/>
      <c r="C14" s="287"/>
      <c r="D14" s="163">
        <v>31.296142869200001</v>
      </c>
      <c r="E14" s="163">
        <v>337.48793972710001</v>
      </c>
      <c r="F14" s="758">
        <v>928.04357195590001</v>
      </c>
      <c r="G14" s="295">
        <v>1296.8276545522001</v>
      </c>
      <c r="H14" s="288"/>
      <c r="I14" s="886">
        <v>-8.0717409991848399E-4</v>
      </c>
      <c r="J14" s="886">
        <v>-6.3518359991121542E-4</v>
      </c>
      <c r="K14" s="886"/>
      <c r="L14" s="1525"/>
      <c r="M14" s="1243"/>
      <c r="N14" s="1243"/>
      <c r="O14" s="1243"/>
      <c r="P14" s="1243"/>
      <c r="Q14" s="810"/>
      <c r="R14" s="810"/>
      <c r="S14" s="810"/>
      <c r="T14" s="810"/>
      <c r="U14" s="810"/>
      <c r="V14" s="810"/>
      <c r="W14" s="810"/>
      <c r="X14" s="810"/>
    </row>
    <row r="15" spans="1:24" ht="12" customHeight="1" x14ac:dyDescent="0.2">
      <c r="A15" s="795" t="s">
        <v>862</v>
      </c>
      <c r="B15" s="821"/>
      <c r="C15" s="821"/>
      <c r="D15" s="762">
        <v>28760.663550421599</v>
      </c>
      <c r="E15" s="762">
        <v>80282.959692997494</v>
      </c>
      <c r="F15" s="762">
        <v>5365.3934854064</v>
      </c>
      <c r="G15" s="796">
        <v>114409.0167288255</v>
      </c>
      <c r="H15" s="288"/>
      <c r="I15" s="886">
        <v>-2.9840159841114655E-3</v>
      </c>
      <c r="J15" s="886">
        <v>-1.2073127991243382E-3</v>
      </c>
      <c r="K15" s="886"/>
      <c r="L15" s="914" t="s">
        <v>646</v>
      </c>
      <c r="M15" s="1243"/>
      <c r="N15" s="1243"/>
      <c r="O15" s="1243"/>
      <c r="P15" s="1243"/>
      <c r="Q15" s="810"/>
      <c r="R15" s="810"/>
      <c r="S15" s="810"/>
      <c r="T15" s="810"/>
      <c r="U15" s="810"/>
      <c r="V15" s="810"/>
      <c r="W15" s="810"/>
      <c r="X15" s="810"/>
    </row>
    <row r="16" spans="1:24" ht="12" customHeight="1" x14ac:dyDescent="0.2">
      <c r="A16" s="790"/>
      <c r="B16" s="287"/>
      <c r="C16" s="287"/>
      <c r="D16" s="248"/>
      <c r="E16" s="248"/>
      <c r="F16" s="248"/>
      <c r="G16" s="295"/>
      <c r="H16" s="288"/>
      <c r="I16" s="193"/>
      <c r="J16" s="886"/>
      <c r="K16" s="886"/>
      <c r="L16" s="1525" t="s">
        <v>198</v>
      </c>
      <c r="M16" s="1243">
        <v>254.243712835</v>
      </c>
      <c r="N16" s="1243">
        <v>385.2764381376</v>
      </c>
      <c r="O16" s="1243">
        <v>0</v>
      </c>
      <c r="P16" s="1243">
        <v>639.52015097260005</v>
      </c>
      <c r="Q16" s="810"/>
      <c r="R16" s="810"/>
      <c r="S16" s="810"/>
      <c r="T16" s="810"/>
      <c r="U16" s="810"/>
      <c r="V16" s="810"/>
      <c r="W16" s="810"/>
      <c r="X16" s="810"/>
    </row>
    <row r="17" spans="1:24" ht="12" customHeight="1" x14ac:dyDescent="0.2">
      <c r="A17" s="820" t="s">
        <v>646</v>
      </c>
      <c r="B17" s="306"/>
      <c r="C17" s="306"/>
      <c r="D17" s="248"/>
      <c r="E17" s="248"/>
      <c r="F17" s="248"/>
      <c r="G17" s="295"/>
      <c r="H17" s="288"/>
      <c r="I17" s="193"/>
      <c r="J17" s="886"/>
      <c r="K17" s="886"/>
      <c r="L17" s="1525" t="s">
        <v>284</v>
      </c>
      <c r="M17" s="1243">
        <v>15.648292827999999</v>
      </c>
      <c r="N17" s="1243">
        <v>2216.870209441</v>
      </c>
      <c r="O17" s="1243">
        <v>6.2820491573999995</v>
      </c>
      <c r="P17" s="1243">
        <v>2238.8005514264</v>
      </c>
      <c r="Q17" s="810"/>
      <c r="R17" s="810"/>
      <c r="S17" s="810"/>
      <c r="T17" s="810"/>
      <c r="U17" s="810"/>
      <c r="V17" s="810"/>
      <c r="W17" s="810"/>
      <c r="X17" s="810"/>
    </row>
    <row r="18" spans="1:24" s="313" customFormat="1" ht="12" customHeight="1" x14ac:dyDescent="0.2">
      <c r="A18" s="790" t="s">
        <v>198</v>
      </c>
      <c r="B18" s="287"/>
      <c r="C18" s="287"/>
      <c r="D18" s="163">
        <v>254.243712835</v>
      </c>
      <c r="E18" s="163">
        <v>385.2764381376</v>
      </c>
      <c r="F18" s="758">
        <v>0</v>
      </c>
      <c r="G18" s="295">
        <v>639.52015097260005</v>
      </c>
      <c r="H18" s="308"/>
      <c r="I18" s="1342">
        <v>6.288514000516443E-4</v>
      </c>
      <c r="J18" s="886">
        <v>0</v>
      </c>
      <c r="K18" s="886"/>
      <c r="L18" s="1525" t="s">
        <v>644</v>
      </c>
      <c r="M18" s="1243">
        <v>0</v>
      </c>
      <c r="N18" s="1243">
        <v>302.88974499490001</v>
      </c>
      <c r="O18" s="1243">
        <v>0</v>
      </c>
      <c r="P18" s="1243">
        <v>302.88974499490001</v>
      </c>
      <c r="Q18" s="810"/>
      <c r="R18" s="810"/>
      <c r="S18" s="810"/>
      <c r="T18" s="810"/>
      <c r="U18" s="810"/>
      <c r="V18" s="810"/>
      <c r="W18" s="822"/>
      <c r="X18" s="822"/>
    </row>
    <row r="19" spans="1:24" ht="12" customHeight="1" x14ac:dyDescent="0.2">
      <c r="A19" s="790" t="s">
        <v>284</v>
      </c>
      <c r="B19" s="287"/>
      <c r="C19" s="287"/>
      <c r="D19" s="163">
        <v>15.648292827999999</v>
      </c>
      <c r="E19" s="163">
        <v>2216.870209441</v>
      </c>
      <c r="F19" s="758">
        <v>6.2820491573999995</v>
      </c>
      <c r="G19" s="295">
        <v>2238.8005514264</v>
      </c>
      <c r="H19" s="308"/>
      <c r="I19" s="886">
        <v>-3.6705429965877556E-4</v>
      </c>
      <c r="J19" s="886">
        <v>1.7490559999977506E-4</v>
      </c>
      <c r="K19" s="886"/>
      <c r="L19" s="1525" t="s">
        <v>645</v>
      </c>
      <c r="M19" s="1243">
        <v>1.5226594301</v>
      </c>
      <c r="N19" s="1243">
        <v>1367.931727466</v>
      </c>
      <c r="O19" s="1243">
        <v>1265.4083586025999</v>
      </c>
      <c r="P19" s="1243">
        <v>2634.8627454987</v>
      </c>
      <c r="Q19" s="810"/>
      <c r="R19" s="810"/>
      <c r="S19" s="810"/>
      <c r="T19" s="810"/>
      <c r="U19" s="810"/>
      <c r="V19" s="810"/>
      <c r="W19" s="810"/>
      <c r="X19" s="810"/>
    </row>
    <row r="20" spans="1:24" ht="12" customHeight="1" x14ac:dyDescent="0.2">
      <c r="A20" s="790" t="s">
        <v>644</v>
      </c>
      <c r="B20" s="287"/>
      <c r="C20" s="287"/>
      <c r="D20" s="163">
        <v>0</v>
      </c>
      <c r="E20" s="163">
        <v>302.88974499490001</v>
      </c>
      <c r="F20" s="758">
        <v>0</v>
      </c>
      <c r="G20" s="295">
        <v>302.88974499490001</v>
      </c>
      <c r="H20" s="308"/>
      <c r="I20" s="886">
        <v>6.8852900028559816E-5</v>
      </c>
      <c r="J20" s="886">
        <v>0</v>
      </c>
      <c r="K20" s="886"/>
      <c r="L20" s="1525" t="s">
        <v>178</v>
      </c>
      <c r="M20" s="1243">
        <v>121227.130157095</v>
      </c>
      <c r="N20" s="1243">
        <v>76232.017168599297</v>
      </c>
      <c r="O20" s="1243">
        <v>1745.1885928040999</v>
      </c>
      <c r="P20" s="1243">
        <v>199204.3359184984</v>
      </c>
      <c r="Q20" s="810"/>
      <c r="R20" s="810"/>
      <c r="S20" s="810"/>
      <c r="T20" s="810"/>
      <c r="U20" s="810"/>
      <c r="V20" s="810"/>
      <c r="W20" s="810"/>
      <c r="X20" s="810"/>
    </row>
    <row r="21" spans="1:24" ht="12" customHeight="1" x14ac:dyDescent="0.2">
      <c r="A21" s="790" t="s">
        <v>645</v>
      </c>
      <c r="B21" s="287"/>
      <c r="C21" s="287"/>
      <c r="D21" s="163">
        <v>1.5226594301</v>
      </c>
      <c r="E21" s="163">
        <v>1367.931727466</v>
      </c>
      <c r="F21" s="758">
        <v>1265.4083586025999</v>
      </c>
      <c r="G21" s="295">
        <v>2634.8627454987</v>
      </c>
      <c r="H21" s="308"/>
      <c r="I21" s="886">
        <v>1.4749670026503736E-4</v>
      </c>
      <c r="J21" s="886">
        <v>9.2055699951743009E-5</v>
      </c>
      <c r="K21" s="886"/>
      <c r="L21" s="1525" t="s">
        <v>48</v>
      </c>
      <c r="M21" s="1243">
        <v>53.954130002799999</v>
      </c>
      <c r="N21" s="1243">
        <v>11269.5612165852</v>
      </c>
      <c r="O21" s="1243">
        <v>221.73575922000001</v>
      </c>
      <c r="P21" s="1243">
        <v>11545.251105808</v>
      </c>
      <c r="Q21" s="810"/>
      <c r="R21" s="810"/>
      <c r="S21" s="810"/>
      <c r="T21" s="810"/>
      <c r="U21" s="810"/>
      <c r="V21" s="810"/>
      <c r="W21" s="810"/>
      <c r="X21" s="810"/>
    </row>
    <row r="22" spans="1:24" ht="14.1" customHeight="1" x14ac:dyDescent="0.2">
      <c r="A22" s="823" t="s">
        <v>647</v>
      </c>
      <c r="B22" s="824"/>
      <c r="C22" s="824"/>
      <c r="D22" s="163">
        <v>121227.130157095</v>
      </c>
      <c r="E22" s="163">
        <v>76232.017168599297</v>
      </c>
      <c r="F22" s="758">
        <v>1745.1885928040999</v>
      </c>
      <c r="G22" s="295">
        <v>199204.3359184984</v>
      </c>
      <c r="H22" s="308"/>
      <c r="I22" s="1342">
        <v>1.8488577916286886E-4</v>
      </c>
      <c r="J22" s="886">
        <v>-1.0004441719502211E-10</v>
      </c>
      <c r="K22" s="886"/>
      <c r="L22" s="1525"/>
      <c r="M22" s="1243"/>
      <c r="N22" s="1243"/>
      <c r="O22" s="1243"/>
      <c r="P22" s="1243"/>
      <c r="Q22" s="810"/>
      <c r="R22" s="810"/>
      <c r="S22" s="810"/>
      <c r="T22" s="810"/>
      <c r="U22" s="810"/>
      <c r="V22" s="810"/>
      <c r="W22" s="810"/>
      <c r="X22" s="810"/>
    </row>
    <row r="23" spans="1:24" ht="12" customHeight="1" thickBot="1" x14ac:dyDescent="0.25">
      <c r="A23" s="790" t="s">
        <v>48</v>
      </c>
      <c r="B23" s="287"/>
      <c r="C23" s="287"/>
      <c r="D23" s="163">
        <v>53.954130002799999</v>
      </c>
      <c r="E23" s="163">
        <v>11269.5612165852</v>
      </c>
      <c r="F23" s="758">
        <v>221.73575922000001</v>
      </c>
      <c r="G23" s="295">
        <v>11545.251105808</v>
      </c>
      <c r="H23" s="288"/>
      <c r="I23" s="886">
        <v>-3.8437260081991553E-4</v>
      </c>
      <c r="J23" s="886">
        <v>-2.1172789999468478E-4</v>
      </c>
      <c r="K23" s="886"/>
      <c r="L23" s="1525"/>
      <c r="M23" s="1242">
        <v>121552.49895219089</v>
      </c>
      <c r="N23" s="1242">
        <v>91774.546505224003</v>
      </c>
      <c r="O23" s="1242">
        <v>3238.6147597840995</v>
      </c>
      <c r="P23" s="1242">
        <v>216565.66021719901</v>
      </c>
      <c r="Q23" s="810"/>
      <c r="R23" s="810"/>
      <c r="S23" s="810"/>
      <c r="T23" s="810"/>
      <c r="U23" s="810"/>
      <c r="V23" s="810"/>
      <c r="W23" s="810"/>
      <c r="X23" s="810"/>
    </row>
    <row r="24" spans="1:24" ht="13.5" thickTop="1" x14ac:dyDescent="0.2">
      <c r="A24" s="795" t="s">
        <v>863</v>
      </c>
      <c r="B24" s="821"/>
      <c r="C24" s="821"/>
      <c r="D24" s="762">
        <v>121552.49895219089</v>
      </c>
      <c r="E24" s="762">
        <v>91774.546505224003</v>
      </c>
      <c r="F24" s="762">
        <v>3238.6147597840995</v>
      </c>
      <c r="G24" s="796">
        <v>216565.66021719901</v>
      </c>
      <c r="H24" s="288"/>
      <c r="I24" s="886"/>
      <c r="J24" s="886">
        <v>1.5683065989833267E-3</v>
      </c>
      <c r="K24" s="886"/>
      <c r="L24" s="1525"/>
      <c r="M24" s="1243"/>
      <c r="N24" s="1243"/>
      <c r="O24" s="1243"/>
      <c r="P24" s="1243"/>
      <c r="Q24" s="810"/>
      <c r="R24" s="810"/>
      <c r="S24" s="810"/>
      <c r="T24" s="810"/>
      <c r="U24" s="810"/>
      <c r="V24" s="810"/>
      <c r="W24" s="810"/>
      <c r="X24" s="810"/>
    </row>
    <row r="25" spans="1:24" ht="13.5" thickBot="1" x14ac:dyDescent="0.25">
      <c r="A25" s="825" t="s">
        <v>648</v>
      </c>
      <c r="B25" s="826"/>
      <c r="C25" s="826"/>
      <c r="D25" s="762">
        <v>150313.16250261251</v>
      </c>
      <c r="E25" s="762">
        <v>172057.5061982215</v>
      </c>
      <c r="F25" s="827">
        <v>8604.0082451905</v>
      </c>
      <c r="G25" s="796">
        <v>330974.67694602453</v>
      </c>
      <c r="H25" s="288"/>
      <c r="I25" s="886"/>
      <c r="J25" s="886"/>
      <c r="K25" s="886"/>
      <c r="L25" s="916" t="s">
        <v>651</v>
      </c>
      <c r="M25" s="1242">
        <v>150313.16250261251</v>
      </c>
      <c r="N25" s="1242">
        <v>172057.5061982215</v>
      </c>
      <c r="O25" s="1242">
        <v>8604.0082451905</v>
      </c>
      <c r="P25" s="1242">
        <v>330974.67694602453</v>
      </c>
      <c r="Q25" s="810"/>
      <c r="R25" s="810"/>
      <c r="S25" s="810"/>
      <c r="T25" s="810"/>
      <c r="U25" s="810"/>
      <c r="V25" s="810"/>
      <c r="W25" s="810"/>
      <c r="X25" s="810"/>
    </row>
    <row r="26" spans="1:24" ht="13.5" customHeight="1" thickTop="1" x14ac:dyDescent="0.2">
      <c r="A26" s="820"/>
      <c r="B26" s="306"/>
      <c r="C26" s="306"/>
      <c r="D26" s="151"/>
      <c r="E26" s="151"/>
      <c r="F26" s="151"/>
      <c r="G26" s="307"/>
      <c r="H26" s="288"/>
      <c r="I26" s="886"/>
      <c r="J26" s="886"/>
      <c r="K26" s="886"/>
      <c r="L26" s="1525"/>
      <c r="M26" s="1243"/>
      <c r="N26" s="1243"/>
      <c r="O26" s="1243"/>
      <c r="P26" s="1243"/>
      <c r="Q26" s="810"/>
      <c r="R26" s="810"/>
      <c r="S26" s="810"/>
      <c r="T26" s="810"/>
      <c r="U26" s="810"/>
      <c r="V26" s="810"/>
      <c r="W26" s="810"/>
      <c r="X26" s="810"/>
    </row>
    <row r="27" spans="1:24" ht="12" customHeight="1" x14ac:dyDescent="0.2">
      <c r="A27" s="820" t="s">
        <v>649</v>
      </c>
      <c r="B27" s="306"/>
      <c r="C27" s="306"/>
      <c r="D27" s="248"/>
      <c r="E27" s="248"/>
      <c r="F27" s="248"/>
      <c r="G27" s="295"/>
      <c r="H27" s="288"/>
      <c r="I27" s="886"/>
      <c r="J27" s="886"/>
      <c r="K27" s="886"/>
      <c r="L27" s="914" t="s">
        <v>649</v>
      </c>
      <c r="M27" s="1243"/>
      <c r="N27" s="1243"/>
      <c r="O27" s="1243"/>
      <c r="P27" s="1243"/>
      <c r="Q27" s="810"/>
      <c r="R27" s="810"/>
      <c r="S27" s="810"/>
      <c r="T27" s="810"/>
      <c r="U27" s="810"/>
      <c r="V27" s="810"/>
      <c r="W27" s="810"/>
      <c r="X27" s="810"/>
    </row>
    <row r="28" spans="1:24" ht="15.95" customHeight="1" x14ac:dyDescent="0.2">
      <c r="A28" s="823" t="s">
        <v>734</v>
      </c>
      <c r="B28" s="287"/>
      <c r="C28" s="287"/>
      <c r="D28" s="248">
        <v>16942.507080401199</v>
      </c>
      <c r="E28" s="248">
        <v>23266.408588740698</v>
      </c>
      <c r="F28" s="758">
        <v>155.80277152650001</v>
      </c>
      <c r="G28" s="295">
        <v>40364.718440668395</v>
      </c>
      <c r="H28" s="308"/>
      <c r="I28" s="886" t="s">
        <v>650</v>
      </c>
      <c r="J28" s="886">
        <v>-3.502588999992895E-4</v>
      </c>
      <c r="K28" s="886"/>
      <c r="L28" s="1525" t="s">
        <v>51</v>
      </c>
      <c r="M28" s="1243">
        <v>0</v>
      </c>
      <c r="N28" s="1243">
        <v>0</v>
      </c>
      <c r="O28" s="1243">
        <v>0</v>
      </c>
      <c r="P28" s="1243">
        <v>0</v>
      </c>
      <c r="Q28" s="810"/>
      <c r="R28" s="810"/>
      <c r="S28" s="810"/>
      <c r="T28" s="810"/>
      <c r="U28" s="810"/>
      <c r="V28" s="810"/>
      <c r="W28" s="810"/>
      <c r="X28" s="810"/>
    </row>
    <row r="29" spans="1:24" ht="15.95" customHeight="1" x14ac:dyDescent="0.2">
      <c r="A29" s="823" t="s">
        <v>735</v>
      </c>
      <c r="B29" s="824"/>
      <c r="C29" s="824"/>
      <c r="D29" s="248">
        <v>0</v>
      </c>
      <c r="E29" s="248">
        <v>616.51561081770001</v>
      </c>
      <c r="F29" s="758">
        <v>0</v>
      </c>
      <c r="G29" s="295">
        <v>616.51561081770001</v>
      </c>
      <c r="H29" s="288"/>
      <c r="J29" s="886">
        <v>0</v>
      </c>
      <c r="L29" s="1525" t="s">
        <v>187</v>
      </c>
      <c r="M29" s="1243">
        <v>16942.507080401199</v>
      </c>
      <c r="N29" s="1243">
        <v>23266.408588740698</v>
      </c>
      <c r="O29" s="1243">
        <v>155.80277152650001</v>
      </c>
      <c r="P29" s="1243">
        <v>40364.718440668395</v>
      </c>
      <c r="Q29" s="810"/>
      <c r="R29" s="810"/>
      <c r="S29" s="810"/>
      <c r="T29" s="810"/>
      <c r="U29" s="810"/>
      <c r="V29" s="810"/>
      <c r="W29" s="810"/>
      <c r="X29" s="810"/>
    </row>
    <row r="30" spans="1:24" ht="12" customHeight="1" x14ac:dyDescent="0.2">
      <c r="A30" s="790" t="s">
        <v>48</v>
      </c>
      <c r="B30" s="287"/>
      <c r="C30" s="287"/>
      <c r="D30" s="248">
        <v>3.9673328554</v>
      </c>
      <c r="E30" s="248">
        <v>8782.0972793770998</v>
      </c>
      <c r="F30" s="758">
        <v>2103.8885723794001</v>
      </c>
      <c r="G30" s="295">
        <v>10889.953184611899</v>
      </c>
      <c r="H30" s="288"/>
      <c r="I30" s="886">
        <v>-7.2515410101914313E-4</v>
      </c>
      <c r="J30" s="886">
        <v>1.1967220007136348E-4</v>
      </c>
      <c r="K30" s="886"/>
      <c r="L30" s="1525" t="s">
        <v>52</v>
      </c>
      <c r="M30" s="1243">
        <v>0</v>
      </c>
      <c r="N30" s="1243">
        <v>616.51561081770001</v>
      </c>
      <c r="O30" s="1243">
        <v>0</v>
      </c>
      <c r="P30" s="1243">
        <v>616.51561081770001</v>
      </c>
      <c r="Q30" s="810"/>
      <c r="R30" s="810"/>
      <c r="S30" s="810"/>
      <c r="T30" s="810"/>
      <c r="U30" s="810"/>
      <c r="V30" s="810"/>
      <c r="W30" s="810"/>
      <c r="X30" s="810"/>
    </row>
    <row r="31" spans="1:24" ht="12" customHeight="1" x14ac:dyDescent="0.2">
      <c r="A31" s="825" t="s">
        <v>653</v>
      </c>
      <c r="B31" s="826"/>
      <c r="C31" s="826"/>
      <c r="D31" s="762">
        <v>16946.474413256601</v>
      </c>
      <c r="E31" s="762">
        <v>32665.021478935498</v>
      </c>
      <c r="F31" s="827">
        <v>2259.6913439059003</v>
      </c>
      <c r="G31" s="796">
        <v>51871.187236098005</v>
      </c>
      <c r="H31" s="288"/>
      <c r="I31" s="886"/>
      <c r="J31" s="886">
        <v>-2.3058669967213064E-4</v>
      </c>
      <c r="K31" s="886"/>
      <c r="L31" s="1525" t="s">
        <v>48</v>
      </c>
      <c r="M31" s="1243">
        <v>3.9673328554</v>
      </c>
      <c r="N31" s="1243">
        <v>8782.0972793770998</v>
      </c>
      <c r="O31" s="1243">
        <v>2103.8885723794001</v>
      </c>
      <c r="P31" s="1243">
        <v>10889.953184611899</v>
      </c>
      <c r="Q31" s="810"/>
      <c r="R31" s="810"/>
      <c r="S31" s="810"/>
      <c r="T31" s="810"/>
      <c r="U31" s="810"/>
      <c r="V31" s="810"/>
      <c r="W31" s="810"/>
      <c r="X31" s="810"/>
    </row>
    <row r="32" spans="1:24" ht="12" hidden="1" customHeight="1" outlineLevel="1" x14ac:dyDescent="0.2">
      <c r="A32" s="828"/>
      <c r="B32" s="829"/>
      <c r="C32" s="829"/>
      <c r="D32" s="830"/>
      <c r="E32" s="830"/>
      <c r="F32" s="830"/>
      <c r="G32" s="831"/>
      <c r="H32" s="288"/>
      <c r="I32" s="886" t="s">
        <v>652</v>
      </c>
      <c r="J32" s="886"/>
      <c r="K32" s="886"/>
      <c r="L32" s="1525"/>
      <c r="M32" s="1243"/>
      <c r="N32" s="1243"/>
      <c r="O32" s="1243"/>
      <c r="P32" s="1243"/>
      <c r="Q32" s="810"/>
      <c r="R32" s="810"/>
      <c r="S32" s="810"/>
      <c r="T32" s="810"/>
      <c r="U32" s="810"/>
      <c r="V32" s="810"/>
      <c r="W32" s="810"/>
      <c r="X32" s="810"/>
    </row>
    <row r="33" spans="1:27" ht="12" hidden="1" customHeight="1" outlineLevel="1" thickBot="1" x14ac:dyDescent="0.25">
      <c r="A33" s="828" t="s">
        <v>721</v>
      </c>
      <c r="B33" s="829"/>
      <c r="C33" s="829"/>
      <c r="D33" s="832"/>
      <c r="E33" s="832"/>
      <c r="F33" s="833"/>
      <c r="G33" s="834"/>
      <c r="H33" s="288"/>
      <c r="I33" s="886">
        <v>-2.4989992652990622E-7</v>
      </c>
      <c r="J33" s="886"/>
      <c r="K33" s="886"/>
      <c r="L33" s="916" t="s">
        <v>653</v>
      </c>
      <c r="M33" s="1242">
        <v>16946.474413256601</v>
      </c>
      <c r="N33" s="1242">
        <v>32665.021478935498</v>
      </c>
      <c r="O33" s="1242">
        <v>2259.6913439059003</v>
      </c>
      <c r="P33" s="1242">
        <v>51871.187236098005</v>
      </c>
      <c r="Q33" s="810"/>
      <c r="R33" s="810"/>
      <c r="S33" s="810"/>
      <c r="T33" s="810"/>
      <c r="U33" s="810"/>
      <c r="V33" s="810"/>
      <c r="W33" s="810"/>
      <c r="X33" s="810"/>
    </row>
    <row r="34" spans="1:27" ht="12" hidden="1" customHeight="1" outlineLevel="1" thickTop="1" x14ac:dyDescent="0.2">
      <c r="A34" s="835" t="s">
        <v>654</v>
      </c>
      <c r="B34" s="836"/>
      <c r="C34" s="836"/>
      <c r="D34" s="690">
        <v>0</v>
      </c>
      <c r="E34" s="690">
        <v>0</v>
      </c>
      <c r="F34" s="837">
        <v>0</v>
      </c>
      <c r="G34" s="694">
        <v>0</v>
      </c>
      <c r="H34" s="288"/>
      <c r="I34" s="810"/>
      <c r="J34" s="810"/>
      <c r="K34" s="810"/>
      <c r="L34" s="1525"/>
      <c r="M34" s="915"/>
      <c r="N34" s="915"/>
      <c r="O34" s="915"/>
      <c r="P34" s="915"/>
      <c r="Q34" s="810"/>
      <c r="R34" s="810"/>
      <c r="S34" s="810"/>
      <c r="T34" s="810"/>
      <c r="U34" s="810"/>
      <c r="V34" s="810"/>
      <c r="W34" s="810"/>
      <c r="X34" s="810"/>
    </row>
    <row r="35" spans="1:27" s="270" customFormat="1" ht="12" hidden="1" customHeight="1" outlineLevel="1" x14ac:dyDescent="0.2">
      <c r="A35" s="835" t="s">
        <v>655</v>
      </c>
      <c r="B35" s="836"/>
      <c r="C35" s="836"/>
      <c r="D35" s="690">
        <v>0</v>
      </c>
      <c r="E35" s="690">
        <v>0</v>
      </c>
      <c r="F35" s="837">
        <v>0</v>
      </c>
      <c r="G35" s="694">
        <v>0</v>
      </c>
      <c r="H35" s="346"/>
      <c r="I35" s="193"/>
      <c r="J35" s="193"/>
      <c r="L35" s="914" t="s">
        <v>721</v>
      </c>
      <c r="M35" s="915"/>
      <c r="N35" s="915"/>
      <c r="O35" s="915"/>
      <c r="P35" s="915"/>
      <c r="Q35" s="193"/>
    </row>
    <row r="36" spans="1:27" s="270" customFormat="1" ht="12.75" hidden="1" outlineLevel="1" x14ac:dyDescent="0.2">
      <c r="A36" s="838" t="s">
        <v>656</v>
      </c>
      <c r="B36" s="839"/>
      <c r="C36" s="839"/>
      <c r="D36" s="840">
        <v>0</v>
      </c>
      <c r="E36" s="840">
        <v>0</v>
      </c>
      <c r="F36" s="840">
        <v>0</v>
      </c>
      <c r="G36" s="841">
        <v>0</v>
      </c>
      <c r="H36" s="342"/>
      <c r="I36" s="193"/>
      <c r="J36" s="193"/>
      <c r="L36" s="1525" t="s">
        <v>654</v>
      </c>
      <c r="M36" s="1527">
        <v>0</v>
      </c>
      <c r="N36" s="1527">
        <v>0</v>
      </c>
      <c r="O36" s="1527">
        <v>0</v>
      </c>
      <c r="P36" s="1527">
        <v>0</v>
      </c>
      <c r="Q36" s="105"/>
      <c r="R36" s="105"/>
      <c r="S36" s="105"/>
      <c r="T36" s="105"/>
      <c r="U36" s="105"/>
      <c r="V36" s="105"/>
      <c r="W36" s="105"/>
      <c r="X36" s="105"/>
      <c r="Y36" s="105"/>
      <c r="Z36" s="105"/>
      <c r="AA36" s="105"/>
    </row>
    <row r="37" spans="1:27" ht="12.75" collapsed="1" x14ac:dyDescent="0.2">
      <c r="A37" s="209"/>
      <c r="G37" s="1257"/>
      <c r="I37" s="193"/>
      <c r="L37" s="1525" t="s">
        <v>655</v>
      </c>
      <c r="M37" s="1527">
        <v>0</v>
      </c>
      <c r="N37" s="1527">
        <v>0</v>
      </c>
      <c r="O37" s="1527">
        <v>0</v>
      </c>
      <c r="P37" s="1527">
        <v>0</v>
      </c>
      <c r="Q37" s="105"/>
      <c r="R37" s="105"/>
      <c r="S37" s="105"/>
      <c r="T37" s="105"/>
      <c r="U37" s="105"/>
      <c r="V37" s="105"/>
      <c r="W37" s="105"/>
      <c r="X37" s="105"/>
      <c r="Y37" s="105"/>
      <c r="Z37" s="105"/>
      <c r="AA37" s="105"/>
    </row>
    <row r="38" spans="1:27" ht="25.5" customHeight="1" x14ac:dyDescent="0.2">
      <c r="A38" s="1288" t="s">
        <v>861</v>
      </c>
      <c r="B38" s="809"/>
      <c r="C38" s="809"/>
      <c r="D38" s="199"/>
      <c r="E38" s="199"/>
      <c r="F38" s="272"/>
      <c r="G38" s="1256"/>
      <c r="I38" s="1513"/>
      <c r="J38" s="1532"/>
      <c r="K38" s="1532"/>
      <c r="L38" s="1525"/>
      <c r="M38" s="1527"/>
      <c r="N38" s="1527"/>
      <c r="O38" s="1527"/>
      <c r="P38" s="1527"/>
      <c r="Q38" s="105"/>
      <c r="R38" s="105"/>
      <c r="S38" s="105"/>
      <c r="T38" s="105"/>
      <c r="U38" s="105"/>
      <c r="V38" s="105"/>
      <c r="W38" s="105"/>
      <c r="X38" s="105"/>
      <c r="Y38" s="105"/>
      <c r="Z38" s="105"/>
      <c r="AA38" s="105"/>
    </row>
    <row r="39" spans="1:27" ht="15.75" thickBot="1" x14ac:dyDescent="0.25">
      <c r="A39" s="811"/>
      <c r="B39" s="812"/>
      <c r="C39" s="812"/>
      <c r="D39" s="228"/>
      <c r="E39" s="228"/>
      <c r="F39" s="282"/>
      <c r="G39" s="813"/>
      <c r="I39" s="1513"/>
      <c r="J39" s="1532"/>
      <c r="K39" s="1532"/>
      <c r="L39" s="916" t="s">
        <v>656</v>
      </c>
      <c r="M39" s="917">
        <v>0</v>
      </c>
      <c r="N39" s="917">
        <v>0</v>
      </c>
      <c r="O39" s="917">
        <v>0</v>
      </c>
      <c r="P39" s="917">
        <v>0</v>
      </c>
      <c r="Q39" s="105"/>
      <c r="R39" s="105"/>
      <c r="S39" s="105"/>
      <c r="T39" s="105"/>
      <c r="U39" s="105"/>
      <c r="V39" s="105"/>
      <c r="W39" s="105"/>
      <c r="X39" s="105"/>
      <c r="Y39" s="105"/>
      <c r="Z39" s="105"/>
      <c r="AA39" s="105"/>
    </row>
    <row r="40" spans="1:27" ht="12" customHeight="1" thickTop="1" x14ac:dyDescent="0.2">
      <c r="A40" s="660"/>
      <c r="B40" s="717"/>
      <c r="C40" s="717"/>
      <c r="D40" s="814"/>
      <c r="E40" s="814"/>
      <c r="F40" s="814"/>
      <c r="G40" s="1252"/>
      <c r="I40" s="1513"/>
      <c r="J40" s="1532"/>
      <c r="K40" s="1532"/>
      <c r="L40" s="919"/>
      <c r="M40" s="920"/>
      <c r="N40" s="920"/>
      <c r="O40" s="920"/>
      <c r="P40" s="920"/>
      <c r="Q40" s="105"/>
      <c r="R40" s="105"/>
      <c r="S40" s="105"/>
      <c r="T40" s="105"/>
      <c r="U40" s="105"/>
      <c r="V40" s="105"/>
      <c r="W40" s="105"/>
      <c r="X40" s="105"/>
      <c r="Y40" s="105"/>
      <c r="Z40" s="105"/>
      <c r="AA40" s="105"/>
    </row>
    <row r="41" spans="1:27" ht="12" customHeight="1" x14ac:dyDescent="0.2">
      <c r="A41" s="783" t="s">
        <v>5</v>
      </c>
      <c r="B41" s="816"/>
      <c r="C41" s="816"/>
      <c r="D41" s="817" t="s">
        <v>638</v>
      </c>
      <c r="E41" s="817" t="s">
        <v>639</v>
      </c>
      <c r="F41" s="817" t="s">
        <v>640</v>
      </c>
      <c r="G41" s="818" t="s">
        <v>172</v>
      </c>
      <c r="I41" s="1513"/>
      <c r="J41" s="1532"/>
      <c r="K41" s="1532"/>
      <c r="Q41" s="105"/>
      <c r="R41" s="105"/>
      <c r="S41" s="105"/>
      <c r="T41" s="105"/>
      <c r="U41" s="105"/>
      <c r="V41" s="105"/>
      <c r="W41" s="105"/>
      <c r="X41" s="105"/>
      <c r="Y41" s="105"/>
      <c r="Z41" s="105"/>
      <c r="AA41" s="105"/>
    </row>
    <row r="42" spans="1:27" ht="12" customHeight="1" x14ac:dyDescent="0.2">
      <c r="A42" s="159"/>
      <c r="G42" s="1258"/>
      <c r="I42" s="1513"/>
      <c r="J42" s="1532"/>
      <c r="K42" s="1532"/>
      <c r="Q42" s="105"/>
      <c r="R42" s="105"/>
      <c r="S42" s="105"/>
      <c r="T42" s="105"/>
      <c r="U42" s="105"/>
      <c r="V42" s="105"/>
      <c r="W42" s="105"/>
      <c r="X42" s="105"/>
      <c r="Y42" s="105"/>
      <c r="Z42" s="105"/>
      <c r="AA42" s="105"/>
    </row>
    <row r="43" spans="1:27" ht="12" customHeight="1" x14ac:dyDescent="0.2">
      <c r="A43" s="869" t="s">
        <v>945</v>
      </c>
      <c r="B43" s="180"/>
      <c r="C43" s="180"/>
      <c r="D43" s="180"/>
      <c r="E43" s="180"/>
      <c r="F43" s="180"/>
      <c r="G43" s="1258"/>
      <c r="I43" s="886" t="s">
        <v>62</v>
      </c>
      <c r="J43" s="886" t="s">
        <v>62</v>
      </c>
      <c r="K43" s="886" t="s">
        <v>62</v>
      </c>
      <c r="L43" s="886" t="s">
        <v>62</v>
      </c>
      <c r="Q43" s="105"/>
      <c r="R43" s="105"/>
      <c r="S43" s="105"/>
      <c r="T43" s="105"/>
      <c r="U43" s="105"/>
      <c r="V43" s="105"/>
      <c r="W43" s="105"/>
      <c r="X43" s="105"/>
      <c r="Y43" s="105"/>
      <c r="Z43" s="105"/>
      <c r="AA43" s="105"/>
    </row>
    <row r="44" spans="1:27" ht="12.75" x14ac:dyDescent="0.2">
      <c r="A44" s="159"/>
      <c r="G44" s="1258"/>
      <c r="I44" s="886">
        <v>-3.1619151741324458E-13</v>
      </c>
      <c r="J44" s="886">
        <v>-6.6506800067145377E-12</v>
      </c>
      <c r="K44" s="886">
        <v>0</v>
      </c>
      <c r="L44" s="886">
        <v>2.9558577807620168E-12</v>
      </c>
      <c r="M44" s="1507"/>
      <c r="N44" s="1507"/>
      <c r="O44" s="1507"/>
      <c r="P44" s="1507"/>
      <c r="Q44" s="105"/>
      <c r="R44" s="105"/>
      <c r="S44" s="105"/>
      <c r="T44" s="105"/>
      <c r="U44" s="105"/>
      <c r="V44" s="105"/>
      <c r="W44" s="105"/>
      <c r="X44" s="105"/>
      <c r="Y44" s="105"/>
      <c r="Z44" s="105"/>
      <c r="AA44" s="105"/>
    </row>
    <row r="45" spans="1:27" ht="12.75" x14ac:dyDescent="0.2">
      <c r="A45" s="820" t="s">
        <v>641</v>
      </c>
      <c r="B45" s="306"/>
      <c r="C45" s="306"/>
      <c r="D45" s="180"/>
      <c r="E45" s="180"/>
      <c r="F45" s="1223"/>
      <c r="G45" s="1223"/>
      <c r="I45" s="886">
        <v>-2.2325252757582348E-11</v>
      </c>
      <c r="J45" s="886">
        <v>0</v>
      </c>
      <c r="K45" s="886">
        <v>0</v>
      </c>
      <c r="L45" s="886">
        <v>0</v>
      </c>
      <c r="M45" s="105"/>
      <c r="N45" s="105"/>
      <c r="O45" s="105"/>
      <c r="P45" s="105"/>
      <c r="Q45" s="105"/>
      <c r="R45" s="105"/>
      <c r="S45" s="105"/>
      <c r="T45" s="105"/>
      <c r="U45" s="105"/>
      <c r="V45" s="105"/>
      <c r="W45" s="105"/>
      <c r="X45" s="105"/>
      <c r="Y45" s="105"/>
      <c r="Z45" s="105"/>
      <c r="AA45" s="105"/>
    </row>
    <row r="46" spans="1:27" ht="12.75" x14ac:dyDescent="0.2">
      <c r="A46" s="820" t="s">
        <v>642</v>
      </c>
      <c r="B46" s="306"/>
      <c r="C46" s="306"/>
      <c r="D46" s="248"/>
      <c r="E46" s="248"/>
      <c r="F46" s="248"/>
      <c r="G46" s="295"/>
      <c r="I46" s="886">
        <v>0</v>
      </c>
      <c r="J46" s="886">
        <v>0</v>
      </c>
      <c r="K46" s="886">
        <v>0</v>
      </c>
      <c r="L46" s="886">
        <v>0</v>
      </c>
      <c r="M46" s="105"/>
      <c r="N46" s="105"/>
      <c r="O46" s="105"/>
      <c r="P46" s="105"/>
      <c r="Q46" s="105"/>
      <c r="R46" s="105"/>
      <c r="S46" s="105"/>
      <c r="T46" s="105"/>
      <c r="U46" s="105"/>
      <c r="V46" s="105"/>
      <c r="W46" s="105"/>
      <c r="X46" s="105"/>
      <c r="Y46" s="105"/>
      <c r="Z46" s="105"/>
      <c r="AA46" s="105"/>
    </row>
    <row r="47" spans="1:27" ht="12.75" x14ac:dyDescent="0.2">
      <c r="A47" s="790" t="s">
        <v>198</v>
      </c>
      <c r="B47" s="287"/>
      <c r="C47" s="287"/>
      <c r="D47" s="163">
        <v>26.330789146499999</v>
      </c>
      <c r="E47" s="163">
        <v>315.89444256210004</v>
      </c>
      <c r="F47" s="662">
        <v>280.36982363679999</v>
      </c>
      <c r="G47" s="662">
        <v>622.59505534540006</v>
      </c>
      <c r="I47" s="886">
        <v>0</v>
      </c>
      <c r="J47" s="886">
        <v>0</v>
      </c>
      <c r="K47" s="886">
        <v>0</v>
      </c>
      <c r="L47" s="886">
        <v>0</v>
      </c>
      <c r="M47" s="105"/>
      <c r="N47" s="105"/>
      <c r="O47" s="105"/>
      <c r="P47" s="105"/>
    </row>
    <row r="48" spans="1:27" ht="12.75" x14ac:dyDescent="0.2">
      <c r="A48" s="790" t="s">
        <v>284</v>
      </c>
      <c r="B48" s="287"/>
      <c r="C48" s="287"/>
      <c r="D48" s="163">
        <v>27490.903588969501</v>
      </c>
      <c r="E48" s="163">
        <v>70203.1532906543</v>
      </c>
      <c r="F48" s="759">
        <v>3803.4289668694</v>
      </c>
      <c r="G48" s="662">
        <v>101497.48584649319</v>
      </c>
      <c r="M48" s="105"/>
      <c r="N48" s="105"/>
      <c r="O48" s="105"/>
      <c r="P48" s="105"/>
    </row>
    <row r="49" spans="1:24" ht="12.75" x14ac:dyDescent="0.2">
      <c r="A49" s="790" t="s">
        <v>644</v>
      </c>
      <c r="B49" s="287"/>
      <c r="C49" s="287"/>
      <c r="D49" s="163">
        <v>0</v>
      </c>
      <c r="E49" s="163">
        <v>6798.8312686497993</v>
      </c>
      <c r="F49" s="759">
        <v>0</v>
      </c>
      <c r="G49" s="662">
        <v>6798.8312686497993</v>
      </c>
      <c r="M49" s="105"/>
      <c r="N49" s="105"/>
      <c r="O49" s="105"/>
      <c r="P49" s="105"/>
    </row>
    <row r="50" spans="1:24" x14ac:dyDescent="0.15">
      <c r="A50" s="790" t="s">
        <v>645</v>
      </c>
      <c r="B50" s="287"/>
      <c r="C50" s="287"/>
      <c r="D50" s="163">
        <v>30.836294521500001</v>
      </c>
      <c r="E50" s="163">
        <v>344.5194859325</v>
      </c>
      <c r="F50" s="758">
        <v>934.33218416830005</v>
      </c>
      <c r="G50" s="295">
        <v>1309.6879646223001</v>
      </c>
    </row>
    <row r="51" spans="1:24" x14ac:dyDescent="0.15">
      <c r="A51" s="795" t="s">
        <v>862</v>
      </c>
      <c r="B51" s="821"/>
      <c r="C51" s="821"/>
      <c r="D51" s="762">
        <v>27548.070672637499</v>
      </c>
      <c r="E51" s="762">
        <v>77662.39848779871</v>
      </c>
      <c r="F51" s="762">
        <v>5018.1309746744992</v>
      </c>
      <c r="G51" s="796">
        <v>110228.60013511071</v>
      </c>
    </row>
    <row r="52" spans="1:24" x14ac:dyDescent="0.15">
      <c r="A52" s="790"/>
      <c r="B52" s="287"/>
      <c r="C52" s="287"/>
      <c r="D52" s="248"/>
      <c r="E52" s="248"/>
      <c r="F52" s="248"/>
      <c r="G52" s="295"/>
      <c r="K52" s="717"/>
      <c r="L52" s="717"/>
      <c r="Q52" s="717"/>
      <c r="R52" s="717"/>
      <c r="S52" s="717"/>
      <c r="T52" s="717"/>
      <c r="U52" s="717"/>
      <c r="V52" s="717"/>
      <c r="W52" s="717"/>
    </row>
    <row r="53" spans="1:24" ht="12" customHeight="1" x14ac:dyDescent="0.2">
      <c r="A53" s="820" t="s">
        <v>646</v>
      </c>
      <c r="B53" s="306"/>
      <c r="C53" s="306"/>
      <c r="D53" s="248"/>
      <c r="E53" s="248"/>
      <c r="F53" s="248"/>
      <c r="G53" s="295"/>
      <c r="H53" s="180"/>
      <c r="I53" s="1228"/>
      <c r="J53" s="880"/>
      <c r="K53" s="1232"/>
      <c r="L53" s="107"/>
      <c r="Q53" s="1232"/>
      <c r="R53" s="1232"/>
      <c r="S53" s="1232"/>
      <c r="T53" s="1232"/>
      <c r="U53" s="1232"/>
      <c r="V53" s="1232"/>
      <c r="W53" s="1232"/>
      <c r="X53" s="810"/>
    </row>
    <row r="54" spans="1:24" ht="12" customHeight="1" x14ac:dyDescent="0.2">
      <c r="A54" s="790" t="s">
        <v>198</v>
      </c>
      <c r="B54" s="287"/>
      <c r="C54" s="287"/>
      <c r="D54" s="163">
        <v>217.11853370190002</v>
      </c>
      <c r="E54" s="163">
        <v>282.24497480919996</v>
      </c>
      <c r="F54" s="758">
        <v>0</v>
      </c>
      <c r="G54" s="295">
        <v>499.36350851110001</v>
      </c>
      <c r="H54" s="288"/>
      <c r="I54" s="1229"/>
      <c r="J54" s="196"/>
      <c r="K54" s="717"/>
      <c r="L54" s="107"/>
      <c r="Q54" s="1232"/>
      <c r="R54" s="1232"/>
      <c r="S54" s="1232"/>
      <c r="T54" s="1232"/>
      <c r="U54" s="1232"/>
      <c r="V54" s="1232"/>
      <c r="W54" s="1232"/>
      <c r="X54" s="810"/>
    </row>
    <row r="55" spans="1:24" ht="12" customHeight="1" x14ac:dyDescent="0.2">
      <c r="A55" s="790" t="s">
        <v>284</v>
      </c>
      <c r="B55" s="287"/>
      <c r="C55" s="287"/>
      <c r="D55" s="163">
        <v>48.0472361729</v>
      </c>
      <c r="E55" s="163">
        <v>1761.2683018314001</v>
      </c>
      <c r="F55" s="758">
        <v>16.749477663299999</v>
      </c>
      <c r="G55" s="295">
        <v>1826.0650156676002</v>
      </c>
      <c r="H55" s="288"/>
      <c r="I55" s="1230"/>
      <c r="J55" s="887"/>
      <c r="K55" s="1233"/>
      <c r="L55" s="108"/>
      <c r="M55" s="717"/>
      <c r="N55" s="717"/>
      <c r="O55" s="717"/>
      <c r="P55" s="717"/>
      <c r="Q55" s="1232"/>
      <c r="R55" s="1232"/>
      <c r="S55" s="1232"/>
      <c r="T55" s="1232"/>
      <c r="U55" s="1232"/>
      <c r="V55" s="1232"/>
      <c r="W55" s="1232"/>
      <c r="X55" s="810"/>
    </row>
    <row r="56" spans="1:24" ht="12" customHeight="1" x14ac:dyDescent="0.2">
      <c r="A56" s="790" t="s">
        <v>644</v>
      </c>
      <c r="B56" s="287"/>
      <c r="C56" s="287"/>
      <c r="D56" s="163">
        <v>95</v>
      </c>
      <c r="E56" s="163">
        <v>404.79498389029999</v>
      </c>
      <c r="F56" s="758">
        <v>0</v>
      </c>
      <c r="G56" s="295">
        <v>499.79498389029999</v>
      </c>
      <c r="H56" s="288"/>
      <c r="I56" s="1230"/>
      <c r="J56" s="887"/>
      <c r="K56" s="1233"/>
      <c r="L56" s="108"/>
      <c r="M56" s="108"/>
      <c r="N56" s="108"/>
      <c r="O56" s="108"/>
      <c r="P56" s="108"/>
      <c r="Q56" s="1232"/>
      <c r="R56" s="1232"/>
      <c r="S56" s="1232"/>
      <c r="T56" s="1232"/>
      <c r="U56" s="1232"/>
      <c r="V56" s="1232"/>
      <c r="W56" s="1232"/>
      <c r="X56" s="810"/>
    </row>
    <row r="57" spans="1:24" ht="12" customHeight="1" x14ac:dyDescent="0.2">
      <c r="A57" s="790" t="s">
        <v>645</v>
      </c>
      <c r="B57" s="287"/>
      <c r="C57" s="287"/>
      <c r="D57" s="163">
        <v>0.86574742270000005</v>
      </c>
      <c r="E57" s="163">
        <v>832.32304454639996</v>
      </c>
      <c r="F57" s="758">
        <v>1236.7419882796</v>
      </c>
      <c r="G57" s="295">
        <v>2069.9307802487001</v>
      </c>
      <c r="H57" s="288"/>
      <c r="I57" s="1230"/>
      <c r="J57" s="887"/>
      <c r="K57" s="1233"/>
      <c r="L57" s="108"/>
      <c r="M57" s="108"/>
      <c r="N57" s="108"/>
      <c r="O57" s="108"/>
      <c r="P57" s="108"/>
      <c r="Q57" s="1232"/>
      <c r="R57" s="1232"/>
      <c r="S57" s="1232"/>
      <c r="T57" s="1232"/>
      <c r="U57" s="1232"/>
      <c r="V57" s="1232"/>
      <c r="W57" s="1232"/>
      <c r="X57" s="810"/>
    </row>
    <row r="58" spans="1:24" ht="12" customHeight="1" x14ac:dyDescent="0.2">
      <c r="A58" s="823" t="s">
        <v>647</v>
      </c>
      <c r="B58" s="824"/>
      <c r="C58" s="824"/>
      <c r="D58" s="163">
        <v>114490.192841632</v>
      </c>
      <c r="E58" s="163">
        <v>73919.316227335396</v>
      </c>
      <c r="F58" s="758">
        <v>1956.3854575896999</v>
      </c>
      <c r="G58" s="295">
        <v>190365.89452655709</v>
      </c>
      <c r="H58" s="288"/>
      <c r="I58" s="1230"/>
      <c r="J58" s="887"/>
      <c r="K58" s="1233"/>
      <c r="L58" s="108"/>
      <c r="M58" s="1243"/>
      <c r="N58" s="1243"/>
      <c r="O58" s="1243"/>
      <c r="P58" s="1243"/>
      <c r="Q58" s="1232"/>
      <c r="R58" s="1232"/>
      <c r="S58" s="1232"/>
      <c r="T58" s="1232"/>
      <c r="U58" s="1232"/>
      <c r="V58" s="1232"/>
      <c r="W58" s="1232"/>
      <c r="X58" s="810"/>
    </row>
    <row r="59" spans="1:24" s="313" customFormat="1" ht="12" customHeight="1" x14ac:dyDescent="0.2">
      <c r="A59" s="790" t="s">
        <v>48</v>
      </c>
      <c r="B59" s="287"/>
      <c r="C59" s="287"/>
      <c r="D59" s="163">
        <v>52.1722961137</v>
      </c>
      <c r="E59" s="163">
        <v>27641.609836886102</v>
      </c>
      <c r="F59" s="758">
        <v>319.98970731770004</v>
      </c>
      <c r="G59" s="295">
        <v>28013.771840317502</v>
      </c>
      <c r="H59" s="308"/>
      <c r="I59" s="1230"/>
      <c r="J59" s="887"/>
      <c r="K59" s="1233"/>
      <c r="L59" s="108"/>
      <c r="M59" s="1243"/>
      <c r="N59" s="1243"/>
      <c r="O59" s="1243"/>
      <c r="P59" s="1243"/>
      <c r="Q59" s="1232"/>
      <c r="R59" s="1232"/>
      <c r="S59" s="1232"/>
      <c r="T59" s="1232"/>
      <c r="U59" s="1232"/>
      <c r="V59" s="1232"/>
      <c r="W59" s="1234"/>
      <c r="X59" s="822"/>
    </row>
    <row r="60" spans="1:24" ht="12" customHeight="1" x14ac:dyDescent="0.2">
      <c r="A60" s="795" t="s">
        <v>863</v>
      </c>
      <c r="B60" s="821"/>
      <c r="C60" s="821"/>
      <c r="D60" s="762">
        <v>114903.39665504319</v>
      </c>
      <c r="E60" s="762">
        <v>104841.55736929878</v>
      </c>
      <c r="F60" s="762">
        <v>3529.8666308502998</v>
      </c>
      <c r="G60" s="796">
        <v>223274.82065519231</v>
      </c>
      <c r="H60" s="288"/>
      <c r="I60" s="1230"/>
      <c r="J60" s="887"/>
      <c r="K60" s="1233"/>
      <c r="L60" s="108"/>
      <c r="M60" s="1243"/>
      <c r="N60" s="1243"/>
      <c r="O60" s="1243"/>
      <c r="P60" s="1243"/>
      <c r="Q60" s="1232"/>
      <c r="R60" s="1232"/>
      <c r="S60" s="1232"/>
      <c r="T60" s="1232"/>
      <c r="U60" s="1232"/>
      <c r="V60" s="1232"/>
      <c r="W60" s="1232"/>
      <c r="X60" s="810"/>
    </row>
    <row r="61" spans="1:24" ht="12" customHeight="1" x14ac:dyDescent="0.2">
      <c r="A61" s="825" t="s">
        <v>648</v>
      </c>
      <c r="B61" s="826"/>
      <c r="C61" s="826"/>
      <c r="D61" s="762">
        <v>142451.4673276807</v>
      </c>
      <c r="E61" s="762">
        <v>182503.95585709752</v>
      </c>
      <c r="F61" s="827">
        <v>8547.9976055247989</v>
      </c>
      <c r="G61" s="796">
        <v>333503.42079030297</v>
      </c>
      <c r="H61" s="288"/>
      <c r="I61" s="1230"/>
      <c r="J61" s="887"/>
      <c r="K61" s="1233"/>
      <c r="L61" s="108"/>
      <c r="M61" s="1243"/>
      <c r="N61" s="1243"/>
      <c r="O61" s="1243"/>
      <c r="P61" s="1243"/>
      <c r="Q61" s="1232"/>
      <c r="R61" s="1232"/>
      <c r="S61" s="1232"/>
      <c r="T61" s="1232"/>
      <c r="U61" s="1232"/>
      <c r="V61" s="1232"/>
      <c r="W61" s="1232"/>
      <c r="X61" s="810"/>
    </row>
    <row r="62" spans="1:24" ht="12" customHeight="1" x14ac:dyDescent="0.2">
      <c r="A62" s="820"/>
      <c r="B62" s="306"/>
      <c r="C62" s="306"/>
      <c r="D62" s="151"/>
      <c r="E62" s="151"/>
      <c r="F62" s="151"/>
      <c r="G62" s="307"/>
      <c r="H62" s="288"/>
      <c r="I62" s="1230"/>
      <c r="J62" s="887"/>
      <c r="K62" s="1233"/>
      <c r="L62" s="107"/>
      <c r="M62" s="1243"/>
      <c r="N62" s="1243"/>
      <c r="O62" s="1243"/>
      <c r="P62" s="1243"/>
      <c r="Q62" s="1232"/>
      <c r="R62" s="1232"/>
      <c r="S62" s="1232"/>
      <c r="T62" s="1232"/>
      <c r="U62" s="1232"/>
      <c r="V62" s="1232"/>
      <c r="W62" s="1232"/>
      <c r="X62" s="810"/>
    </row>
    <row r="63" spans="1:24" ht="12" customHeight="1" x14ac:dyDescent="0.2">
      <c r="A63" s="820" t="s">
        <v>649</v>
      </c>
      <c r="B63" s="306"/>
      <c r="C63" s="306"/>
      <c r="D63" s="248"/>
      <c r="E63" s="248"/>
      <c r="F63" s="248"/>
      <c r="G63" s="295"/>
      <c r="H63" s="288"/>
      <c r="I63" s="1230"/>
      <c r="J63" s="887"/>
      <c r="K63" s="1233"/>
      <c r="L63" s="108"/>
      <c r="M63" s="1231"/>
      <c r="N63" s="1231"/>
      <c r="O63" s="1231"/>
      <c r="P63" s="1231"/>
      <c r="Q63" s="1232"/>
      <c r="R63" s="1232"/>
      <c r="S63" s="1232"/>
      <c r="T63" s="1232"/>
      <c r="U63" s="1232"/>
      <c r="V63" s="1232"/>
      <c r="W63" s="1232"/>
      <c r="X63" s="810"/>
    </row>
    <row r="64" spans="1:24" s="313" customFormat="1" ht="13.5" customHeight="1" x14ac:dyDescent="0.2">
      <c r="A64" s="823" t="s">
        <v>734</v>
      </c>
      <c r="B64" s="287"/>
      <c r="C64" s="287"/>
      <c r="D64" s="248">
        <v>15371.428963709001</v>
      </c>
      <c r="E64" s="248">
        <v>22683.4788103664</v>
      </c>
      <c r="F64" s="758">
        <v>164.9695244248</v>
      </c>
      <c r="G64" s="295">
        <v>38219.8772985002</v>
      </c>
      <c r="H64" s="308"/>
      <c r="I64" s="1230"/>
      <c r="J64" s="887"/>
      <c r="K64" s="1233"/>
      <c r="L64" s="108"/>
      <c r="M64" s="1243"/>
      <c r="N64" s="1243"/>
      <c r="O64" s="1243"/>
      <c r="P64" s="1243"/>
      <c r="Q64" s="1232"/>
      <c r="R64" s="1232"/>
      <c r="S64" s="1232"/>
      <c r="T64" s="1232"/>
      <c r="U64" s="1232"/>
      <c r="V64" s="1232"/>
      <c r="W64" s="1234"/>
      <c r="X64" s="822"/>
    </row>
    <row r="65" spans="1:27" ht="15.75" customHeight="1" x14ac:dyDescent="0.2">
      <c r="A65" s="823" t="s">
        <v>735</v>
      </c>
      <c r="B65" s="824"/>
      <c r="C65" s="824"/>
      <c r="D65" s="248">
        <v>0</v>
      </c>
      <c r="E65" s="248">
        <v>570.92058318049999</v>
      </c>
      <c r="F65" s="758">
        <v>0</v>
      </c>
      <c r="G65" s="295">
        <v>570.92058318049999</v>
      </c>
      <c r="H65" s="308"/>
      <c r="I65" s="1230"/>
      <c r="J65" s="887"/>
      <c r="K65" s="1233"/>
      <c r="L65" s="108"/>
      <c r="M65" s="1243"/>
      <c r="N65" s="1243"/>
      <c r="O65" s="1243"/>
      <c r="P65" s="1243"/>
      <c r="Q65" s="1232"/>
      <c r="R65" s="1232"/>
      <c r="S65" s="1232"/>
      <c r="T65" s="1232"/>
      <c r="U65" s="1232"/>
      <c r="V65" s="1232"/>
      <c r="W65" s="1232"/>
      <c r="X65" s="810"/>
    </row>
    <row r="66" spans="1:27" ht="12" customHeight="1" x14ac:dyDescent="0.2">
      <c r="A66" s="790" t="s">
        <v>48</v>
      </c>
      <c r="B66" s="287"/>
      <c r="C66" s="287"/>
      <c r="D66" s="248">
        <v>31.27778383890001</v>
      </c>
      <c r="E66" s="248">
        <v>23007.030901184</v>
      </c>
      <c r="F66" s="758">
        <v>3010.1509848905002</v>
      </c>
      <c r="G66" s="295">
        <v>26048.459669913402</v>
      </c>
      <c r="H66" s="308"/>
      <c r="I66" s="1230"/>
      <c r="J66" s="887"/>
      <c r="K66" s="1233"/>
      <c r="L66" s="108"/>
      <c r="M66" s="1243"/>
      <c r="N66" s="1243"/>
      <c r="O66" s="1243"/>
      <c r="P66" s="1243"/>
      <c r="Q66" s="1232"/>
      <c r="R66" s="1232"/>
      <c r="S66" s="1232"/>
      <c r="T66" s="1232"/>
      <c r="U66" s="1232"/>
      <c r="V66" s="1232"/>
      <c r="W66" s="1232"/>
      <c r="X66" s="810"/>
    </row>
    <row r="67" spans="1:27" ht="12" customHeight="1" x14ac:dyDescent="0.2">
      <c r="A67" s="825" t="s">
        <v>653</v>
      </c>
      <c r="B67" s="826"/>
      <c r="C67" s="826"/>
      <c r="D67" s="762">
        <v>15402.7067475479</v>
      </c>
      <c r="E67" s="762">
        <v>46261.430294730904</v>
      </c>
      <c r="F67" s="827">
        <v>3175.1205093153003</v>
      </c>
      <c r="G67" s="796">
        <v>64839.257551594099</v>
      </c>
      <c r="H67" s="308"/>
      <c r="I67" s="1230"/>
      <c r="J67" s="887"/>
      <c r="K67" s="1233"/>
      <c r="L67" s="108"/>
      <c r="M67" s="1243"/>
      <c r="N67" s="1243"/>
      <c r="O67" s="1243"/>
      <c r="P67" s="1243"/>
      <c r="Q67" s="1232"/>
      <c r="R67" s="1232"/>
      <c r="S67" s="1232"/>
      <c r="T67" s="1232"/>
      <c r="U67" s="1232"/>
      <c r="V67" s="1232"/>
      <c r="W67" s="1232"/>
      <c r="X67" s="810"/>
    </row>
    <row r="68" spans="1:27" ht="12" customHeight="1" x14ac:dyDescent="0.2">
      <c r="A68" s="270" t="s">
        <v>891</v>
      </c>
      <c r="D68" s="270"/>
      <c r="E68" s="270"/>
      <c r="F68" s="270"/>
      <c r="G68" s="270"/>
      <c r="H68" s="308"/>
      <c r="I68" s="1230"/>
      <c r="J68" s="887"/>
      <c r="K68" s="1233"/>
      <c r="L68" s="108"/>
      <c r="M68" s="1243"/>
      <c r="N68" s="1243"/>
      <c r="O68" s="1243"/>
      <c r="P68" s="1243"/>
      <c r="Q68" s="1232"/>
      <c r="R68" s="1232"/>
      <c r="S68" s="1232"/>
      <c r="T68" s="1232"/>
      <c r="U68" s="1232"/>
      <c r="V68" s="1232"/>
      <c r="W68" s="1232"/>
      <c r="X68" s="810"/>
    </row>
    <row r="69" spans="1:27" ht="12" customHeight="1" x14ac:dyDescent="0.2">
      <c r="A69" s="270" t="s">
        <v>864</v>
      </c>
      <c r="B69" s="270"/>
      <c r="C69" s="270"/>
      <c r="D69" s="270"/>
      <c r="E69" s="270"/>
      <c r="F69" s="270"/>
      <c r="G69" s="270"/>
      <c r="H69" s="288"/>
      <c r="I69" s="1230"/>
      <c r="J69" s="887"/>
      <c r="K69" s="1233"/>
      <c r="L69" s="108"/>
      <c r="M69" s="1243"/>
      <c r="N69" s="1243"/>
      <c r="O69" s="1243"/>
      <c r="P69" s="1243"/>
      <c r="Q69" s="1232"/>
      <c r="R69" s="1232"/>
      <c r="S69" s="1232"/>
      <c r="T69" s="1232"/>
      <c r="U69" s="1232"/>
      <c r="V69" s="1232"/>
      <c r="W69" s="1232"/>
      <c r="X69" s="810"/>
    </row>
    <row r="70" spans="1:27" ht="12.75" x14ac:dyDescent="0.2">
      <c r="A70" s="270" t="s">
        <v>963</v>
      </c>
      <c r="D70" s="270"/>
      <c r="E70" s="270"/>
      <c r="F70" s="270"/>
      <c r="G70" s="270"/>
      <c r="H70" s="288"/>
      <c r="I70" s="1230"/>
      <c r="J70" s="887"/>
      <c r="K70" s="1233"/>
      <c r="L70" s="108"/>
      <c r="M70" s="1243"/>
      <c r="N70" s="1243"/>
      <c r="O70" s="1243"/>
      <c r="P70" s="1243"/>
      <c r="Q70" s="1232"/>
      <c r="R70" s="1232"/>
      <c r="S70" s="1232"/>
      <c r="T70" s="1232"/>
      <c r="U70" s="1232"/>
      <c r="V70" s="1232"/>
      <c r="W70" s="1232"/>
      <c r="X70" s="810"/>
    </row>
    <row r="71" spans="1:27" ht="12.75" x14ac:dyDescent="0.2">
      <c r="A71" s="270" t="s">
        <v>962</v>
      </c>
      <c r="H71" s="288"/>
      <c r="I71" s="1230"/>
      <c r="J71" s="887"/>
      <c r="K71" s="1233"/>
      <c r="L71" s="1235"/>
      <c r="M71" s="1243"/>
      <c r="N71" s="1243"/>
      <c r="O71" s="1243"/>
      <c r="P71" s="1243"/>
      <c r="Q71" s="1232"/>
      <c r="R71" s="1232"/>
      <c r="S71" s="1232"/>
      <c r="T71" s="1232"/>
      <c r="U71" s="1232"/>
      <c r="V71" s="1232"/>
      <c r="W71" s="1232"/>
      <c r="X71" s="810"/>
    </row>
    <row r="72" spans="1:27" ht="13.5" customHeight="1" x14ac:dyDescent="0.2">
      <c r="A72" s="270" t="s">
        <v>866</v>
      </c>
      <c r="H72" s="288"/>
      <c r="I72" s="1230"/>
      <c r="J72" s="887"/>
      <c r="K72" s="1233"/>
      <c r="L72" s="108"/>
      <c r="M72" s="1231"/>
      <c r="N72" s="1231"/>
      <c r="O72" s="1231"/>
      <c r="P72" s="1231"/>
      <c r="Q72" s="1232"/>
      <c r="R72" s="1232"/>
      <c r="S72" s="1232"/>
      <c r="T72" s="1232"/>
      <c r="U72" s="1232"/>
      <c r="V72" s="1232"/>
      <c r="W72" s="1232"/>
      <c r="X72" s="810"/>
    </row>
    <row r="73" spans="1:27" ht="12" customHeight="1" x14ac:dyDescent="0.2">
      <c r="A73" s="270" t="s">
        <v>865</v>
      </c>
      <c r="H73" s="288"/>
      <c r="I73" s="1230"/>
      <c r="J73" s="887"/>
      <c r="K73" s="1233"/>
      <c r="L73" s="107"/>
      <c r="M73" s="1243"/>
      <c r="N73" s="1243"/>
      <c r="O73" s="1243"/>
      <c r="P73" s="1243"/>
      <c r="Q73" s="1232"/>
      <c r="R73" s="1232"/>
      <c r="S73" s="1232"/>
      <c r="T73" s="1232"/>
      <c r="U73" s="1232"/>
      <c r="V73" s="1232"/>
      <c r="W73" s="1232"/>
      <c r="X73" s="810"/>
    </row>
    <row r="74" spans="1:27" ht="12" customHeight="1" x14ac:dyDescent="0.2">
      <c r="H74" s="308"/>
      <c r="I74" s="1230"/>
      <c r="J74" s="887"/>
      <c r="K74" s="1233"/>
      <c r="L74" s="108"/>
      <c r="M74" s="1231"/>
      <c r="N74" s="1231"/>
      <c r="O74" s="1231"/>
      <c r="P74" s="1231"/>
      <c r="Q74" s="1232"/>
      <c r="R74" s="1232"/>
      <c r="S74" s="1232"/>
      <c r="T74" s="1232"/>
      <c r="U74" s="1232"/>
      <c r="V74" s="1232"/>
      <c r="W74" s="1232"/>
      <c r="X74" s="810"/>
    </row>
    <row r="75" spans="1:27" ht="12" customHeight="1" x14ac:dyDescent="0.2">
      <c r="H75" s="288"/>
      <c r="I75" s="1228"/>
      <c r="J75" s="880"/>
      <c r="K75" s="1232"/>
      <c r="L75" s="108"/>
      <c r="M75" s="1243"/>
      <c r="N75" s="1243"/>
      <c r="O75" s="1243"/>
      <c r="P75" s="1243"/>
      <c r="Q75" s="1232"/>
      <c r="R75" s="1232"/>
      <c r="S75" s="1232"/>
      <c r="T75" s="1232"/>
      <c r="U75" s="1232"/>
      <c r="V75" s="1232"/>
      <c r="W75" s="1232"/>
      <c r="X75" s="810"/>
    </row>
    <row r="76" spans="1:27" s="270" customFormat="1" ht="12" customHeight="1" x14ac:dyDescent="0.2">
      <c r="A76" s="193"/>
      <c r="B76" s="193"/>
      <c r="C76" s="193"/>
      <c r="D76" s="193"/>
      <c r="E76" s="193"/>
      <c r="F76" s="193"/>
      <c r="G76" s="193"/>
      <c r="H76" s="346"/>
      <c r="I76" s="1229"/>
      <c r="J76" s="1229"/>
      <c r="K76" s="1236"/>
      <c r="L76" s="107"/>
      <c r="M76" s="1243"/>
      <c r="N76" s="1243"/>
      <c r="O76" s="1243"/>
      <c r="P76" s="1243"/>
      <c r="Q76" s="717"/>
      <c r="R76" s="1236"/>
      <c r="S76" s="1236"/>
      <c r="T76" s="1236"/>
      <c r="U76" s="1236"/>
      <c r="V76" s="1236"/>
      <c r="W76" s="1236"/>
    </row>
    <row r="77" spans="1:27" s="270" customFormat="1" ht="12.75" x14ac:dyDescent="0.2">
      <c r="A77" s="193"/>
      <c r="B77" s="193"/>
      <c r="C77" s="193"/>
      <c r="D77" s="193"/>
      <c r="E77" s="193"/>
      <c r="F77" s="193"/>
      <c r="G77" s="193"/>
      <c r="H77" s="342"/>
      <c r="I77" s="1229"/>
      <c r="J77" s="1229"/>
      <c r="K77" s="1236"/>
      <c r="L77" s="108"/>
      <c r="M77" s="1243"/>
      <c r="N77" s="1243"/>
      <c r="O77" s="1243"/>
      <c r="P77" s="1243"/>
      <c r="Q77" s="108"/>
      <c r="R77" s="108"/>
      <c r="S77" s="108"/>
      <c r="T77" s="108"/>
      <c r="U77" s="108"/>
      <c r="V77" s="108"/>
      <c r="W77" s="108"/>
      <c r="X77" s="105"/>
      <c r="Y77" s="105"/>
      <c r="Z77" s="105"/>
      <c r="AA77" s="105"/>
    </row>
    <row r="78" spans="1:27" ht="12.75" x14ac:dyDescent="0.2">
      <c r="I78" s="1229"/>
      <c r="J78" s="196"/>
      <c r="K78" s="717"/>
      <c r="L78" s="108"/>
      <c r="M78" s="1231"/>
      <c r="N78" s="1231"/>
      <c r="O78" s="1231"/>
      <c r="P78" s="1231"/>
      <c r="Q78" s="108"/>
      <c r="R78" s="108"/>
      <c r="S78" s="108"/>
      <c r="T78" s="108"/>
      <c r="U78" s="108"/>
      <c r="V78" s="108"/>
      <c r="W78" s="108"/>
      <c r="X78" s="105"/>
      <c r="Y78" s="105"/>
      <c r="Z78" s="105"/>
      <c r="AA78" s="105"/>
    </row>
    <row r="79" spans="1:27" ht="12" customHeight="1" x14ac:dyDescent="0.2">
      <c r="I79" s="1533"/>
      <c r="J79" s="1534"/>
      <c r="K79" s="1535"/>
      <c r="L79" s="108"/>
      <c r="M79" s="1231"/>
      <c r="N79" s="1231"/>
      <c r="O79" s="1231"/>
      <c r="P79" s="1231"/>
      <c r="Q79" s="108"/>
      <c r="R79" s="108"/>
      <c r="S79" s="108"/>
      <c r="T79" s="108"/>
      <c r="U79" s="108"/>
      <c r="V79" s="108"/>
      <c r="W79" s="108"/>
      <c r="X79" s="105"/>
      <c r="Y79" s="105"/>
      <c r="Z79" s="105"/>
      <c r="AA79" s="105"/>
    </row>
    <row r="80" spans="1:27" ht="12.75" x14ac:dyDescent="0.2">
      <c r="A80" s="270"/>
      <c r="B80" s="270"/>
      <c r="C80" s="270"/>
      <c r="D80" s="270"/>
      <c r="E80" s="270"/>
      <c r="F80" s="270"/>
      <c r="G80" s="270"/>
      <c r="I80" s="1533"/>
      <c r="J80" s="1534"/>
      <c r="K80" s="1535"/>
      <c r="L80" s="1235"/>
      <c r="M80" s="1243"/>
      <c r="N80" s="1243"/>
      <c r="O80" s="1243"/>
      <c r="P80" s="1243"/>
      <c r="Q80" s="108"/>
      <c r="R80" s="108"/>
      <c r="S80" s="108"/>
      <c r="T80" s="108"/>
      <c r="U80" s="108"/>
      <c r="V80" s="108"/>
      <c r="W80" s="108"/>
      <c r="X80" s="105"/>
      <c r="Y80" s="105"/>
      <c r="Z80" s="105"/>
      <c r="AA80" s="105"/>
    </row>
    <row r="81" spans="1:27" ht="12" customHeight="1" x14ac:dyDescent="0.2">
      <c r="A81" s="270"/>
      <c r="B81" s="270"/>
      <c r="C81" s="270"/>
      <c r="D81" s="270"/>
      <c r="E81" s="270"/>
      <c r="F81" s="270"/>
      <c r="G81" s="270"/>
      <c r="I81" s="1533"/>
      <c r="J81" s="1534"/>
      <c r="K81" s="1535"/>
      <c r="L81" s="1235"/>
      <c r="M81" s="1243"/>
      <c r="N81" s="1243"/>
      <c r="O81" s="1243"/>
      <c r="P81" s="1243"/>
      <c r="Q81" s="108"/>
      <c r="R81" s="108"/>
      <c r="S81" s="108"/>
      <c r="T81" s="108"/>
      <c r="U81" s="108"/>
      <c r="V81" s="108"/>
      <c r="W81" s="108"/>
      <c r="X81" s="105"/>
      <c r="Y81" s="105"/>
      <c r="Z81" s="105"/>
      <c r="AA81" s="105"/>
    </row>
    <row r="82" spans="1:27" ht="12" customHeight="1" x14ac:dyDescent="0.2">
      <c r="I82" s="1533"/>
      <c r="J82" s="1534"/>
      <c r="K82" s="1535"/>
      <c r="L82" s="108"/>
      <c r="M82" s="1243"/>
      <c r="N82" s="1243"/>
      <c r="O82" s="1243"/>
      <c r="P82" s="1243"/>
      <c r="Q82" s="108"/>
      <c r="R82" s="108"/>
      <c r="S82" s="108"/>
      <c r="T82" s="108"/>
      <c r="U82" s="108"/>
      <c r="V82" s="108"/>
      <c r="W82" s="108"/>
      <c r="X82" s="105"/>
      <c r="Y82" s="105"/>
      <c r="Z82" s="105"/>
      <c r="AA82" s="105"/>
    </row>
    <row r="83" spans="1:27" ht="12" customHeight="1" x14ac:dyDescent="0.2">
      <c r="I83" s="1533"/>
      <c r="J83" s="1534"/>
      <c r="K83" s="1534"/>
      <c r="L83" s="113"/>
      <c r="M83" s="1231"/>
      <c r="N83" s="1231"/>
      <c r="O83" s="1231"/>
      <c r="P83" s="1231"/>
      <c r="Q83" s="113"/>
      <c r="R83" s="113"/>
      <c r="S83" s="113"/>
      <c r="T83" s="113"/>
      <c r="U83" s="113"/>
      <c r="V83" s="113"/>
      <c r="W83" s="113"/>
      <c r="X83" s="105"/>
      <c r="Y83" s="105"/>
      <c r="Z83" s="105"/>
      <c r="AA83" s="105"/>
    </row>
    <row r="84" spans="1:27" ht="12" customHeight="1" x14ac:dyDescent="0.2">
      <c r="I84" s="1533"/>
      <c r="J84" s="1534"/>
      <c r="K84" s="1534"/>
      <c r="L84" s="113"/>
      <c r="M84" s="1231"/>
      <c r="N84" s="1231"/>
      <c r="O84" s="1231"/>
      <c r="P84" s="1231"/>
      <c r="Q84" s="113"/>
      <c r="R84" s="113"/>
      <c r="S84" s="113"/>
      <c r="T84" s="113"/>
      <c r="U84" s="113"/>
      <c r="V84" s="113"/>
      <c r="W84" s="113"/>
      <c r="X84" s="105"/>
      <c r="Y84" s="105"/>
      <c r="Z84" s="105"/>
      <c r="AA84" s="105"/>
    </row>
    <row r="85" spans="1:27" ht="12.75" x14ac:dyDescent="0.2">
      <c r="I85" s="1533"/>
      <c r="J85" s="1534"/>
      <c r="K85" s="1534"/>
      <c r="L85" s="113"/>
      <c r="M85" s="108"/>
      <c r="N85" s="108"/>
      <c r="O85" s="108"/>
      <c r="P85" s="108"/>
      <c r="Q85" s="113"/>
      <c r="R85" s="113"/>
      <c r="S85" s="113"/>
      <c r="T85" s="113"/>
      <c r="U85" s="113"/>
      <c r="V85" s="113"/>
      <c r="W85" s="113"/>
      <c r="X85" s="105"/>
      <c r="Y85" s="105"/>
      <c r="Z85" s="105"/>
      <c r="AA85" s="105"/>
    </row>
    <row r="86" spans="1:27" ht="12.75" x14ac:dyDescent="0.2">
      <c r="I86" s="1229"/>
      <c r="J86" s="196"/>
      <c r="K86" s="196"/>
      <c r="L86" s="113"/>
      <c r="M86" s="113"/>
      <c r="N86" s="113"/>
      <c r="O86" s="113"/>
      <c r="P86" s="113"/>
      <c r="Q86" s="113"/>
      <c r="R86" s="113"/>
      <c r="S86" s="113"/>
      <c r="T86" s="113"/>
      <c r="U86" s="113"/>
      <c r="V86" s="113"/>
      <c r="W86" s="113"/>
      <c r="X86" s="105"/>
      <c r="Y86" s="105"/>
      <c r="Z86" s="105"/>
      <c r="AA86" s="105"/>
    </row>
    <row r="87" spans="1:27" ht="12.75" x14ac:dyDescent="0.2">
      <c r="D87" s="885"/>
      <c r="E87" s="885"/>
      <c r="F87" s="885"/>
      <c r="G87" s="885"/>
      <c r="I87" s="1229"/>
      <c r="J87" s="196"/>
      <c r="K87" s="196"/>
      <c r="L87" s="113"/>
      <c r="M87" s="113"/>
      <c r="N87" s="113"/>
      <c r="O87" s="113"/>
      <c r="P87" s="113"/>
      <c r="Q87" s="113"/>
      <c r="R87" s="113"/>
      <c r="S87" s="113"/>
      <c r="T87" s="113"/>
      <c r="U87" s="113"/>
      <c r="V87" s="113"/>
      <c r="W87" s="113"/>
      <c r="X87" s="105"/>
      <c r="Y87" s="105"/>
      <c r="Z87" s="105"/>
      <c r="AA87" s="105"/>
    </row>
    <row r="88" spans="1:27" ht="12.75" x14ac:dyDescent="0.2">
      <c r="D88" s="886"/>
      <c r="E88" s="886"/>
      <c r="F88" s="886"/>
      <c r="G88" s="886"/>
      <c r="I88" s="1229"/>
      <c r="J88" s="196"/>
      <c r="K88" s="196"/>
      <c r="L88" s="196"/>
      <c r="M88" s="113"/>
      <c r="N88" s="113"/>
      <c r="O88" s="113"/>
      <c r="P88" s="113"/>
      <c r="Q88" s="196"/>
      <c r="R88" s="196"/>
      <c r="S88" s="196"/>
      <c r="T88" s="196"/>
      <c r="U88" s="196"/>
      <c r="V88" s="196"/>
      <c r="W88" s="196"/>
    </row>
    <row r="89" spans="1:27" ht="12.75" x14ac:dyDescent="0.2">
      <c r="D89" s="886"/>
      <c r="E89" s="886"/>
      <c r="F89" s="886"/>
      <c r="G89" s="886"/>
      <c r="M89" s="113"/>
      <c r="N89" s="113"/>
      <c r="O89" s="113"/>
      <c r="P89" s="113"/>
    </row>
    <row r="90" spans="1:27" ht="12.75" x14ac:dyDescent="0.2">
      <c r="D90" s="886"/>
      <c r="E90" s="886"/>
      <c r="F90" s="886"/>
      <c r="G90" s="886"/>
      <c r="M90" s="113"/>
      <c r="N90" s="113"/>
      <c r="O90" s="113"/>
      <c r="P90" s="113"/>
    </row>
    <row r="91" spans="1:27" x14ac:dyDescent="0.15">
      <c r="D91" s="886"/>
      <c r="E91" s="886"/>
      <c r="F91" s="886"/>
      <c r="G91" s="886"/>
      <c r="M91" s="196"/>
      <c r="N91" s="196"/>
      <c r="O91" s="196"/>
      <c r="P91" s="196"/>
    </row>
  </sheetData>
  <sheetProtection password="CE88" sheet="1" objects="1" scenarios="1"/>
  <conditionalFormatting sqref="C5:G67">
    <cfRule type="expression" dxfId="7" priority="1">
      <formula>IF(AND(C5&gt;-0.49,C5&lt;0.49),IF(C5=0,FALSE,TRUE),FALSE)</formula>
    </cfRule>
  </conditionalFormatting>
  <printOptions horizontalCentered="1"/>
  <pageMargins left="0.36" right="0.18" top="0.55118110236220474" bottom="0.31496062992125984" header="0.51181102362204722" footer="0.51181102362204722"/>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50"/>
    <outlinePr showOutlineSymbols="0"/>
    <pageSetUpPr autoPageBreaks="0"/>
  </sheetPr>
  <dimension ref="A1:S43"/>
  <sheetViews>
    <sheetView showGridLines="0" showOutlineSymbols="0" defaultGridColor="0" colorId="48" zoomScale="80" zoomScaleNormal="80" workbookViewId="0"/>
  </sheetViews>
  <sheetFormatPr defaultColWidth="9.140625" defaultRowHeight="11.25" outlineLevelRow="1" outlineLevelCol="1" x14ac:dyDescent="0.15"/>
  <cols>
    <col min="1" max="1" width="44.7109375" style="193" customWidth="1"/>
    <col min="2" max="5" width="10.28515625" style="193" customWidth="1"/>
    <col min="6" max="6" width="2.7109375" style="193" customWidth="1"/>
    <col min="7" max="7" width="7.7109375" style="270" hidden="1" customWidth="1" outlineLevel="1"/>
    <col min="8" max="8" width="0" style="193" hidden="1" customWidth="1" outlineLevel="1"/>
    <col min="9" max="9" width="50.5703125" style="193" hidden="1" customWidth="1" outlineLevel="1"/>
    <col min="10" max="11" width="12.140625" style="193" hidden="1" customWidth="1" outlineLevel="1"/>
    <col min="12" max="13" width="9.7109375" style="193" hidden="1" customWidth="1" outlineLevel="1"/>
    <col min="14" max="14" width="9.7109375" style="193" customWidth="1" collapsed="1"/>
    <col min="15" max="15" width="2.42578125" style="193" customWidth="1"/>
    <col min="16" max="20" width="9.7109375" style="193" customWidth="1"/>
    <col min="21" max="21" width="1.85546875" style="193" customWidth="1"/>
    <col min="22" max="22" width="15.140625" style="193" customWidth="1"/>
    <col min="23" max="16384" width="9.140625" style="193"/>
  </cols>
  <sheetData>
    <row r="1" spans="1:19" ht="15.75" customHeight="1" x14ac:dyDescent="0.2">
      <c r="A1" s="764"/>
      <c r="B1" s="225"/>
      <c r="C1" s="268"/>
      <c r="D1" s="225"/>
      <c r="E1" s="268"/>
      <c r="F1" s="269"/>
      <c r="I1" s="765" t="s">
        <v>996</v>
      </c>
      <c r="J1" s="843"/>
      <c r="K1" s="843"/>
      <c r="L1" s="193" t="s">
        <v>1052</v>
      </c>
    </row>
    <row r="2" spans="1:19" ht="21.75" customHeight="1" x14ac:dyDescent="0.2">
      <c r="A2" s="1289" t="s">
        <v>657</v>
      </c>
      <c r="B2" s="199"/>
      <c r="C2" s="199"/>
      <c r="D2" s="1289"/>
      <c r="E2" s="1290"/>
      <c r="G2" s="770"/>
      <c r="H2" s="810"/>
      <c r="I2" s="921" t="s">
        <v>658</v>
      </c>
      <c r="J2" s="922"/>
      <c r="K2" s="923"/>
      <c r="L2" s="810"/>
      <c r="M2" s="810"/>
      <c r="N2" s="810"/>
      <c r="O2" s="810"/>
      <c r="P2" s="810"/>
      <c r="Q2" s="810"/>
      <c r="R2" s="810"/>
      <c r="S2" s="810"/>
    </row>
    <row r="3" spans="1:19" ht="12" customHeight="1" x14ac:dyDescent="0.2">
      <c r="A3" s="1250" t="s">
        <v>5</v>
      </c>
      <c r="B3" s="1683" t="s">
        <v>1123</v>
      </c>
      <c r="C3" s="1684"/>
      <c r="D3" s="1685">
        <v>2014</v>
      </c>
      <c r="E3" s="1686"/>
      <c r="F3" s="261"/>
      <c r="G3" s="770"/>
      <c r="H3" s="810"/>
      <c r="I3" s="924"/>
      <c r="J3" s="1523" t="s">
        <v>659</v>
      </c>
      <c r="K3" s="1524" t="s">
        <v>660</v>
      </c>
      <c r="L3" s="810"/>
      <c r="M3" s="810"/>
      <c r="N3" s="810"/>
      <c r="O3" s="810"/>
      <c r="P3" s="810"/>
      <c r="Q3" s="810"/>
      <c r="R3" s="810"/>
      <c r="S3" s="810"/>
    </row>
    <row r="4" spans="1:19" ht="32.25" x14ac:dyDescent="0.2">
      <c r="A4" s="783"/>
      <c r="B4" s="846" t="s">
        <v>659</v>
      </c>
      <c r="C4" s="847" t="s">
        <v>660</v>
      </c>
      <c r="D4" s="846" t="s">
        <v>659</v>
      </c>
      <c r="E4" s="847" t="s">
        <v>660</v>
      </c>
      <c r="F4" s="261"/>
      <c r="G4" s="770"/>
      <c r="H4" s="810"/>
      <c r="I4" s="924"/>
      <c r="J4" s="1525"/>
      <c r="K4" s="1526"/>
      <c r="L4" s="810"/>
      <c r="M4" s="810"/>
      <c r="N4" s="810"/>
      <c r="O4" s="810"/>
      <c r="P4" s="810"/>
      <c r="Q4" s="810"/>
      <c r="R4" s="810"/>
      <c r="S4" s="810"/>
    </row>
    <row r="5" spans="1:19" ht="12" customHeight="1" x14ac:dyDescent="0.2">
      <c r="A5" s="819" t="s">
        <v>641</v>
      </c>
      <c r="B5" s="139"/>
      <c r="C5" s="140"/>
      <c r="D5" s="139"/>
      <c r="E5" s="140"/>
      <c r="F5" s="180"/>
      <c r="G5" s="770"/>
      <c r="H5" s="810"/>
      <c r="I5" s="925" t="s">
        <v>641</v>
      </c>
      <c r="J5" s="1527"/>
      <c r="K5" s="1528"/>
      <c r="L5" s="810"/>
      <c r="M5" s="810"/>
      <c r="N5" s="810"/>
      <c r="O5" s="810"/>
      <c r="P5" s="810"/>
      <c r="Q5" s="810"/>
      <c r="R5" s="810"/>
      <c r="S5" s="810"/>
    </row>
    <row r="6" spans="1:19" ht="12" customHeight="1" x14ac:dyDescent="0.2">
      <c r="A6" s="820" t="s">
        <v>937</v>
      </c>
      <c r="B6" s="248"/>
      <c r="C6" s="848"/>
      <c r="D6" s="248"/>
      <c r="E6" s="848"/>
      <c r="F6" s="288"/>
      <c r="G6" s="770"/>
      <c r="H6" s="810"/>
      <c r="I6" s="925" t="s">
        <v>723</v>
      </c>
      <c r="J6" s="1527"/>
      <c r="K6" s="1528"/>
      <c r="L6" s="810"/>
      <c r="M6" s="810"/>
      <c r="N6" s="810"/>
      <c r="O6" s="810"/>
      <c r="P6" s="810"/>
      <c r="Q6" s="810"/>
      <c r="R6" s="810"/>
      <c r="S6" s="810"/>
    </row>
    <row r="7" spans="1:19" ht="12" hidden="1" customHeight="1" outlineLevel="1" x14ac:dyDescent="0.2">
      <c r="A7" s="835" t="s">
        <v>198</v>
      </c>
      <c r="B7" s="680">
        <v>0</v>
      </c>
      <c r="C7" s="688">
        <v>0</v>
      </c>
      <c r="D7" s="680">
        <v>0</v>
      </c>
      <c r="E7" s="688">
        <v>0</v>
      </c>
      <c r="F7" s="288"/>
      <c r="G7" s="770"/>
      <c r="H7" s="810"/>
      <c r="I7" s="1529" t="s">
        <v>198</v>
      </c>
      <c r="J7" s="1527">
        <v>0</v>
      </c>
      <c r="K7" s="1528">
        <v>0</v>
      </c>
      <c r="L7" s="810"/>
      <c r="M7" s="810"/>
      <c r="N7" s="810"/>
      <c r="O7" s="810"/>
      <c r="P7" s="810"/>
      <c r="Q7" s="810"/>
      <c r="R7" s="810"/>
      <c r="S7" s="810"/>
    </row>
    <row r="8" spans="1:19" ht="12" customHeight="1" collapsed="1" x14ac:dyDescent="0.2">
      <c r="A8" s="790" t="s">
        <v>284</v>
      </c>
      <c r="B8" s="163">
        <v>14.186329742600002</v>
      </c>
      <c r="C8" s="662">
        <v>156.41248303699999</v>
      </c>
      <c r="D8" s="163">
        <v>0</v>
      </c>
      <c r="E8" s="662">
        <v>44.533000000000001</v>
      </c>
      <c r="F8" s="288"/>
      <c r="G8" s="770"/>
      <c r="H8" s="810"/>
      <c r="I8" s="1529" t="s">
        <v>284</v>
      </c>
      <c r="J8" s="1527">
        <v>14.186329742600002</v>
      </c>
      <c r="K8" s="1528">
        <v>156.41248303699999</v>
      </c>
      <c r="L8" s="810"/>
      <c r="M8" s="810"/>
      <c r="N8" s="810"/>
      <c r="O8" s="810"/>
      <c r="P8" s="810"/>
      <c r="Q8" s="810"/>
      <c r="R8" s="810"/>
      <c r="S8" s="810"/>
    </row>
    <row r="9" spans="1:19" ht="12" hidden="1" customHeight="1" outlineLevel="1" x14ac:dyDescent="0.2">
      <c r="A9" s="835" t="s">
        <v>644</v>
      </c>
      <c r="B9" s="680">
        <v>0</v>
      </c>
      <c r="C9" s="688">
        <v>0</v>
      </c>
      <c r="D9" s="680">
        <v>0</v>
      </c>
      <c r="E9" s="688">
        <v>0</v>
      </c>
      <c r="F9" s="288"/>
      <c r="G9" s="770"/>
      <c r="H9" s="810"/>
      <c r="I9" s="1529" t="s">
        <v>644</v>
      </c>
      <c r="J9" s="1527">
        <v>0</v>
      </c>
      <c r="K9" s="1528">
        <v>0</v>
      </c>
      <c r="L9" s="810"/>
      <c r="M9" s="810"/>
      <c r="N9" s="810"/>
      <c r="O9" s="810"/>
      <c r="P9" s="810"/>
      <c r="Q9" s="810"/>
      <c r="R9" s="810"/>
      <c r="S9" s="810"/>
    </row>
    <row r="10" spans="1:19" ht="12" hidden="1" customHeight="1" outlineLevel="1" x14ac:dyDescent="0.2">
      <c r="A10" s="835" t="s">
        <v>645</v>
      </c>
      <c r="B10" s="680">
        <v>0</v>
      </c>
      <c r="C10" s="688">
        <v>0</v>
      </c>
      <c r="D10" s="680">
        <v>0</v>
      </c>
      <c r="E10" s="688">
        <v>0</v>
      </c>
      <c r="F10" s="288"/>
      <c r="G10" s="770"/>
      <c r="H10" s="810"/>
      <c r="I10" s="1529" t="s">
        <v>645</v>
      </c>
      <c r="J10" s="1527">
        <v>0</v>
      </c>
      <c r="K10" s="1528">
        <v>0</v>
      </c>
      <c r="L10" s="810"/>
      <c r="M10" s="810"/>
      <c r="N10" s="810"/>
      <c r="O10" s="810"/>
      <c r="P10" s="810"/>
      <c r="Q10" s="810"/>
      <c r="R10" s="810"/>
      <c r="S10" s="810"/>
    </row>
    <row r="11" spans="1:19" s="313" customFormat="1" ht="12" customHeight="1" collapsed="1" thickBot="1" x14ac:dyDescent="0.25">
      <c r="A11" s="795" t="s">
        <v>834</v>
      </c>
      <c r="B11" s="762">
        <v>14.186329742600002</v>
      </c>
      <c r="C11" s="763">
        <v>156.41248303699999</v>
      </c>
      <c r="D11" s="762">
        <v>0</v>
      </c>
      <c r="E11" s="763">
        <v>44.533000000000001</v>
      </c>
      <c r="F11" s="288"/>
      <c r="G11" s="770"/>
      <c r="H11" s="810"/>
      <c r="I11" s="926" t="s">
        <v>1006</v>
      </c>
      <c r="J11" s="917">
        <v>14.186329742600002</v>
      </c>
      <c r="K11" s="927">
        <v>156.41248303699999</v>
      </c>
      <c r="L11" s="810"/>
      <c r="M11" s="810"/>
      <c r="N11" s="810"/>
      <c r="O11" s="810"/>
      <c r="P11" s="810"/>
      <c r="Q11" s="810"/>
      <c r="R11" s="822"/>
      <c r="S11" s="822"/>
    </row>
    <row r="12" spans="1:19" ht="12" customHeight="1" thickTop="1" x14ac:dyDescent="0.2">
      <c r="A12" s="790"/>
      <c r="B12" s="248"/>
      <c r="C12" s="848"/>
      <c r="D12" s="248"/>
      <c r="E12" s="848"/>
      <c r="F12" s="308"/>
      <c r="G12" s="770"/>
      <c r="H12" s="810"/>
      <c r="I12" s="951"/>
      <c r="J12" s="1527"/>
      <c r="K12" s="1528"/>
      <c r="L12" s="810"/>
      <c r="M12" s="810"/>
      <c r="N12" s="810"/>
      <c r="O12" s="810"/>
      <c r="P12" s="810"/>
      <c r="Q12" s="810"/>
      <c r="R12" s="810"/>
      <c r="S12" s="810"/>
    </row>
    <row r="13" spans="1:19" ht="12" customHeight="1" x14ac:dyDescent="0.2">
      <c r="A13" s="820" t="s">
        <v>646</v>
      </c>
      <c r="B13" s="248"/>
      <c r="C13" s="848"/>
      <c r="D13" s="248"/>
      <c r="E13" s="848"/>
      <c r="F13" s="288"/>
      <c r="G13" s="770"/>
      <c r="H13" s="810"/>
      <c r="I13" s="924"/>
      <c r="J13" s="1525"/>
      <c r="K13" s="1526"/>
      <c r="L13" s="810"/>
      <c r="M13" s="810"/>
      <c r="N13" s="810"/>
      <c r="O13" s="810"/>
      <c r="P13" s="810"/>
      <c r="Q13" s="810"/>
      <c r="R13" s="810"/>
      <c r="S13" s="810"/>
    </row>
    <row r="14" spans="1:19" ht="12" customHeight="1" x14ac:dyDescent="0.2">
      <c r="A14" s="1343" t="s">
        <v>198</v>
      </c>
      <c r="B14" s="664">
        <v>0</v>
      </c>
      <c r="C14" s="732">
        <v>39.552996408400006</v>
      </c>
      <c r="D14" s="664">
        <v>9.4901247799999991E-2</v>
      </c>
      <c r="E14" s="732">
        <v>0.31642839439999998</v>
      </c>
      <c r="F14" s="288"/>
      <c r="G14" s="770"/>
      <c r="H14" s="810"/>
      <c r="I14" s="924"/>
      <c r="J14" s="1530"/>
      <c r="K14" s="1531"/>
      <c r="L14" s="810"/>
      <c r="M14" s="810"/>
      <c r="N14" s="810"/>
      <c r="O14" s="810"/>
      <c r="P14" s="810"/>
      <c r="Q14" s="810"/>
      <c r="R14" s="810"/>
      <c r="S14" s="810"/>
    </row>
    <row r="15" spans="1:19" ht="12" hidden="1" customHeight="1" outlineLevel="1" x14ac:dyDescent="0.2">
      <c r="A15" s="835" t="s">
        <v>284</v>
      </c>
      <c r="B15" s="680">
        <v>0</v>
      </c>
      <c r="C15" s="688">
        <v>0</v>
      </c>
      <c r="D15" s="680">
        <v>0</v>
      </c>
      <c r="E15" s="688">
        <v>0</v>
      </c>
      <c r="F15" s="288"/>
      <c r="G15" s="770"/>
      <c r="H15" s="810"/>
      <c r="I15" s="924"/>
      <c r="J15" s="1525"/>
      <c r="K15" s="1526"/>
      <c r="L15" s="810"/>
      <c r="M15" s="810"/>
      <c r="N15" s="810"/>
      <c r="O15" s="810"/>
      <c r="P15" s="810"/>
      <c r="Q15" s="810"/>
      <c r="R15" s="810"/>
      <c r="S15" s="810"/>
    </row>
    <row r="16" spans="1:19" ht="12" hidden="1" customHeight="1" outlineLevel="1" x14ac:dyDescent="0.2">
      <c r="A16" s="835" t="s">
        <v>644</v>
      </c>
      <c r="B16" s="680">
        <v>0</v>
      </c>
      <c r="C16" s="688">
        <v>0</v>
      </c>
      <c r="D16" s="680">
        <v>0</v>
      </c>
      <c r="E16" s="688">
        <v>0</v>
      </c>
      <c r="F16" s="288"/>
      <c r="G16" s="770"/>
      <c r="H16" s="810"/>
      <c r="I16" s="925" t="s">
        <v>646</v>
      </c>
      <c r="J16" s="1527"/>
      <c r="K16" s="1528"/>
      <c r="L16" s="810"/>
      <c r="M16" s="810"/>
      <c r="N16" s="810"/>
      <c r="O16" s="810"/>
      <c r="P16" s="810"/>
      <c r="Q16" s="810"/>
      <c r="R16" s="810"/>
      <c r="S16" s="810"/>
    </row>
    <row r="17" spans="1:19" s="313" customFormat="1" ht="12" hidden="1" customHeight="1" outlineLevel="1" x14ac:dyDescent="0.2">
      <c r="A17" s="835" t="s">
        <v>645</v>
      </c>
      <c r="B17" s="680">
        <v>0</v>
      </c>
      <c r="C17" s="688">
        <v>0</v>
      </c>
      <c r="D17" s="680">
        <v>0</v>
      </c>
      <c r="E17" s="688">
        <v>0</v>
      </c>
      <c r="F17" s="288"/>
      <c r="G17" s="770"/>
      <c r="H17" s="810"/>
      <c r="I17" s="951" t="s">
        <v>198</v>
      </c>
      <c r="J17" s="1527">
        <v>0</v>
      </c>
      <c r="K17" s="1528">
        <v>39.552996408400006</v>
      </c>
      <c r="L17" s="810"/>
      <c r="M17" s="810"/>
      <c r="N17" s="810"/>
      <c r="O17" s="810"/>
      <c r="P17" s="810"/>
      <c r="Q17" s="810"/>
      <c r="R17" s="822"/>
      <c r="S17" s="822"/>
    </row>
    <row r="18" spans="1:19" ht="12" customHeight="1" collapsed="1" x14ac:dyDescent="0.2">
      <c r="A18" s="790" t="s">
        <v>178</v>
      </c>
      <c r="B18" s="163">
        <v>-3.4284009225999998</v>
      </c>
      <c r="C18" s="662">
        <v>208.5531420977</v>
      </c>
      <c r="D18" s="163">
        <v>163.0296391734</v>
      </c>
      <c r="E18" s="662">
        <v>0.71699999999999997</v>
      </c>
      <c r="F18" s="308"/>
      <c r="G18" s="770"/>
      <c r="H18" s="810"/>
      <c r="I18" s="951" t="s">
        <v>284</v>
      </c>
      <c r="J18" s="1527">
        <v>0</v>
      </c>
      <c r="K18" s="1528">
        <v>0</v>
      </c>
      <c r="L18" s="810"/>
      <c r="M18" s="810"/>
      <c r="N18" s="810"/>
      <c r="O18" s="810"/>
      <c r="P18" s="810"/>
      <c r="Q18" s="810"/>
      <c r="R18" s="810"/>
      <c r="S18" s="810"/>
    </row>
    <row r="19" spans="1:19" ht="12" hidden="1" customHeight="1" outlineLevel="1" x14ac:dyDescent="0.2">
      <c r="A19" s="835" t="s">
        <v>48</v>
      </c>
      <c r="B19" s="680">
        <v>0</v>
      </c>
      <c r="C19" s="688">
        <v>0</v>
      </c>
      <c r="D19" s="680">
        <v>0</v>
      </c>
      <c r="E19" s="688">
        <v>0</v>
      </c>
      <c r="F19" s="308"/>
      <c r="G19" s="770"/>
      <c r="H19" s="810"/>
      <c r="I19" s="951" t="s">
        <v>644</v>
      </c>
      <c r="J19" s="1527">
        <v>0</v>
      </c>
      <c r="K19" s="1528">
        <v>0</v>
      </c>
      <c r="L19" s="810"/>
      <c r="M19" s="810"/>
      <c r="N19" s="810"/>
      <c r="O19" s="810"/>
      <c r="P19" s="810"/>
      <c r="Q19" s="810"/>
      <c r="R19" s="810"/>
      <c r="S19" s="810"/>
    </row>
    <row r="20" spans="1:19" ht="12" customHeight="1" collapsed="1" x14ac:dyDescent="0.2">
      <c r="A20" s="795" t="s">
        <v>834</v>
      </c>
      <c r="B20" s="762">
        <v>-3.4284009225999998</v>
      </c>
      <c r="C20" s="763">
        <v>248.10613850610002</v>
      </c>
      <c r="D20" s="762">
        <v>163.12454042120001</v>
      </c>
      <c r="E20" s="763">
        <v>1.0334283943999998</v>
      </c>
      <c r="F20" s="308"/>
      <c r="G20" s="770"/>
      <c r="H20" s="810"/>
      <c r="I20" s="951" t="s">
        <v>645</v>
      </c>
      <c r="J20" s="1527">
        <v>0</v>
      </c>
      <c r="K20" s="1528">
        <v>0</v>
      </c>
      <c r="L20" s="810"/>
      <c r="M20" s="810"/>
      <c r="N20" s="810"/>
      <c r="O20" s="810"/>
      <c r="P20" s="810"/>
      <c r="Q20" s="810"/>
      <c r="R20" s="810"/>
      <c r="S20" s="810"/>
    </row>
    <row r="21" spans="1:19" ht="12" customHeight="1" x14ac:dyDescent="0.2">
      <c r="A21" s="825" t="s">
        <v>648</v>
      </c>
      <c r="B21" s="762">
        <v>10.757928820000002</v>
      </c>
      <c r="C21" s="763">
        <v>404.51862154309998</v>
      </c>
      <c r="D21" s="762">
        <v>163.12454042120001</v>
      </c>
      <c r="E21" s="763">
        <v>45.566428394399999</v>
      </c>
      <c r="F21" s="308"/>
      <c r="G21" s="770"/>
      <c r="H21" s="810"/>
      <c r="I21" s="951" t="s">
        <v>178</v>
      </c>
      <c r="J21" s="1527">
        <v>-3.4284009225999998</v>
      </c>
      <c r="K21" s="1527">
        <v>208.5531420977</v>
      </c>
      <c r="L21" s="810"/>
      <c r="M21" s="810"/>
      <c r="N21" s="810"/>
      <c r="O21" s="810"/>
      <c r="P21" s="810"/>
      <c r="Q21" s="810"/>
      <c r="R21" s="810"/>
      <c r="S21" s="810"/>
    </row>
    <row r="22" spans="1:19" ht="12" customHeight="1" x14ac:dyDescent="0.2">
      <c r="A22" s="819"/>
      <c r="B22" s="139"/>
      <c r="C22" s="140"/>
      <c r="D22" s="139"/>
      <c r="E22" s="140"/>
      <c r="F22" s="308"/>
      <c r="G22" s="770"/>
      <c r="H22" s="810"/>
      <c r="I22" s="951" t="s">
        <v>48</v>
      </c>
      <c r="J22" s="1527">
        <v>0</v>
      </c>
      <c r="K22" s="1528">
        <v>0</v>
      </c>
      <c r="L22" s="810"/>
      <c r="M22" s="810"/>
      <c r="N22" s="810"/>
      <c r="O22" s="810"/>
      <c r="P22" s="810"/>
      <c r="Q22" s="810"/>
      <c r="R22" s="810"/>
      <c r="S22" s="810"/>
    </row>
    <row r="23" spans="1:19" ht="12" customHeight="1" thickBot="1" x14ac:dyDescent="0.25">
      <c r="A23" s="820" t="s">
        <v>649</v>
      </c>
      <c r="B23" s="248"/>
      <c r="C23" s="848"/>
      <c r="D23" s="248"/>
      <c r="E23" s="848"/>
      <c r="F23" s="288"/>
      <c r="G23" s="770"/>
      <c r="H23" s="810"/>
      <c r="I23" s="926" t="s">
        <v>981</v>
      </c>
      <c r="J23" s="917">
        <v>-3.4284009225999998</v>
      </c>
      <c r="K23" s="927">
        <v>248.10613850610002</v>
      </c>
      <c r="L23" s="810"/>
      <c r="M23" s="810"/>
      <c r="N23" s="810"/>
      <c r="O23" s="810"/>
      <c r="P23" s="810"/>
      <c r="Q23" s="810"/>
      <c r="R23" s="810"/>
      <c r="S23" s="810"/>
    </row>
    <row r="24" spans="1:19" ht="12" customHeight="1" thickTop="1" thickBot="1" x14ac:dyDescent="0.25">
      <c r="A24" s="790" t="s">
        <v>187</v>
      </c>
      <c r="B24" s="163">
        <v>0.1292317097</v>
      </c>
      <c r="C24" s="662">
        <v>0.67482738659999997</v>
      </c>
      <c r="D24" s="163">
        <v>0</v>
      </c>
      <c r="E24" s="662">
        <v>0.01</v>
      </c>
      <c r="F24" s="288"/>
      <c r="G24" s="770"/>
      <c r="H24" s="810"/>
      <c r="I24" s="926" t="s">
        <v>648</v>
      </c>
      <c r="J24" s="917">
        <v>10.757928820000002</v>
      </c>
      <c r="K24" s="927">
        <v>404.51862154309998</v>
      </c>
      <c r="L24" s="810"/>
      <c r="M24" s="810"/>
      <c r="N24" s="810"/>
      <c r="O24" s="810"/>
      <c r="P24" s="810"/>
      <c r="Q24" s="810"/>
      <c r="R24" s="810"/>
      <c r="S24" s="810"/>
    </row>
    <row r="25" spans="1:19" ht="12" hidden="1" customHeight="1" outlineLevel="1" thickTop="1" x14ac:dyDescent="0.2">
      <c r="A25" s="835" t="s">
        <v>52</v>
      </c>
      <c r="B25" s="690">
        <v>0</v>
      </c>
      <c r="C25" s="849">
        <v>0</v>
      </c>
      <c r="D25" s="690">
        <v>0</v>
      </c>
      <c r="E25" s="849">
        <v>0</v>
      </c>
      <c r="F25" s="288"/>
      <c r="G25" s="770"/>
      <c r="H25" s="810"/>
      <c r="I25" s="928"/>
      <c r="J25" s="915"/>
      <c r="K25" s="929"/>
      <c r="L25" s="810"/>
      <c r="M25" s="810"/>
      <c r="N25" s="810"/>
      <c r="O25" s="810"/>
      <c r="P25" s="810"/>
      <c r="Q25" s="810"/>
      <c r="R25" s="810"/>
      <c r="S25" s="810"/>
    </row>
    <row r="26" spans="1:19" ht="12" hidden="1" customHeight="1" outlineLevel="1" x14ac:dyDescent="0.2">
      <c r="A26" s="835" t="s">
        <v>48</v>
      </c>
      <c r="B26" s="690">
        <v>0</v>
      </c>
      <c r="C26" s="849">
        <v>0</v>
      </c>
      <c r="D26" s="690">
        <v>0</v>
      </c>
      <c r="E26" s="849">
        <v>0</v>
      </c>
      <c r="F26" s="288"/>
      <c r="G26" s="770"/>
      <c r="H26" s="810"/>
      <c r="I26" s="928" t="s">
        <v>649</v>
      </c>
      <c r="J26" s="915"/>
      <c r="K26" s="929"/>
      <c r="L26" s="810"/>
      <c r="M26" s="810"/>
      <c r="N26" s="810"/>
      <c r="O26" s="810"/>
      <c r="P26" s="810"/>
      <c r="Q26" s="810"/>
      <c r="R26" s="810"/>
      <c r="S26" s="810"/>
    </row>
    <row r="27" spans="1:19" ht="12" customHeight="1" collapsed="1" thickTop="1" x14ac:dyDescent="0.2">
      <c r="A27" s="795" t="s">
        <v>653</v>
      </c>
      <c r="B27" s="762">
        <v>0.1292317097</v>
      </c>
      <c r="C27" s="763">
        <v>0.67482738659999997</v>
      </c>
      <c r="D27" s="762">
        <v>0</v>
      </c>
      <c r="E27" s="763">
        <v>0.01</v>
      </c>
      <c r="F27" s="288"/>
      <c r="G27" s="770"/>
      <c r="H27" s="810"/>
      <c r="I27" s="951" t="s">
        <v>187</v>
      </c>
      <c r="J27" s="1527">
        <v>0.1292317097</v>
      </c>
      <c r="K27" s="1528">
        <v>0.67482738659999997</v>
      </c>
      <c r="L27" s="810"/>
      <c r="M27" s="810"/>
      <c r="N27" s="810"/>
      <c r="O27" s="810"/>
      <c r="P27" s="810"/>
      <c r="Q27" s="810"/>
      <c r="R27" s="810"/>
      <c r="S27" s="810"/>
    </row>
    <row r="28" spans="1:19" ht="12" customHeight="1" x14ac:dyDescent="0.2">
      <c r="D28" s="193" t="s">
        <v>697</v>
      </c>
      <c r="F28" s="288"/>
      <c r="G28" s="770"/>
      <c r="H28" s="810"/>
      <c r="I28" s="951" t="s">
        <v>724</v>
      </c>
      <c r="J28" s="1527">
        <v>0</v>
      </c>
      <c r="K28" s="1528">
        <v>0</v>
      </c>
      <c r="L28" s="810"/>
      <c r="M28" s="810"/>
      <c r="N28" s="810"/>
      <c r="O28" s="810"/>
      <c r="P28" s="810"/>
      <c r="Q28" s="810"/>
      <c r="R28" s="810"/>
      <c r="S28" s="810"/>
    </row>
    <row r="29" spans="1:19" ht="12" hidden="1" customHeight="1" outlineLevel="1" x14ac:dyDescent="0.2">
      <c r="F29" s="288"/>
      <c r="G29" s="770"/>
      <c r="H29" s="810"/>
      <c r="I29" s="951" t="s">
        <v>725</v>
      </c>
      <c r="J29" s="1527">
        <v>0</v>
      </c>
      <c r="K29" s="1528">
        <v>0</v>
      </c>
      <c r="L29" s="810"/>
      <c r="M29" s="810"/>
      <c r="N29" s="810"/>
      <c r="O29" s="810"/>
      <c r="P29" s="810"/>
      <c r="Q29" s="810"/>
      <c r="R29" s="810"/>
      <c r="S29" s="810"/>
    </row>
    <row r="30" spans="1:19" ht="12" hidden="1" customHeight="1" outlineLevel="1" x14ac:dyDescent="0.2">
      <c r="F30" s="288"/>
      <c r="G30" s="770"/>
      <c r="H30" s="810"/>
      <c r="I30" s="951" t="s">
        <v>52</v>
      </c>
      <c r="J30" s="1527">
        <v>0</v>
      </c>
      <c r="K30" s="1528">
        <v>0</v>
      </c>
      <c r="L30" s="810"/>
      <c r="M30" s="810"/>
      <c r="N30" s="810"/>
      <c r="O30" s="810"/>
      <c r="P30" s="810"/>
      <c r="Q30" s="810"/>
      <c r="R30" s="810"/>
      <c r="S30" s="810"/>
    </row>
    <row r="31" spans="1:19" ht="12" hidden="1" customHeight="1" outlineLevel="1" x14ac:dyDescent="0.2">
      <c r="F31" s="288"/>
      <c r="G31" s="770"/>
      <c r="H31" s="810"/>
      <c r="I31" s="951" t="s">
        <v>48</v>
      </c>
      <c r="J31" s="1527">
        <v>0</v>
      </c>
      <c r="K31" s="1528">
        <v>0</v>
      </c>
      <c r="L31" s="810"/>
      <c r="M31" s="810"/>
      <c r="N31" s="810"/>
      <c r="O31" s="810"/>
      <c r="P31" s="810"/>
      <c r="Q31" s="810"/>
      <c r="R31" s="810"/>
      <c r="S31" s="810"/>
    </row>
    <row r="32" spans="1:19" ht="12" hidden="1" customHeight="1" outlineLevel="1" x14ac:dyDescent="0.2">
      <c r="B32" s="888" t="s">
        <v>62</v>
      </c>
      <c r="C32" s="888" t="s">
        <v>62</v>
      </c>
      <c r="D32" s="888" t="s">
        <v>62</v>
      </c>
      <c r="E32" s="888" t="s">
        <v>62</v>
      </c>
      <c r="F32" s="288"/>
      <c r="G32" s="770"/>
      <c r="H32" s="810"/>
      <c r="I32" s="930" t="s">
        <v>653</v>
      </c>
      <c r="J32" s="931">
        <v>0.1292317097</v>
      </c>
      <c r="K32" s="932">
        <v>0.67482738659999997</v>
      </c>
      <c r="L32" s="810"/>
      <c r="M32" s="810"/>
      <c r="N32" s="810"/>
      <c r="O32" s="810"/>
      <c r="P32" s="810"/>
      <c r="Q32" s="810"/>
      <c r="R32" s="810"/>
      <c r="S32" s="810"/>
    </row>
    <row r="33" spans="2:19" ht="12" hidden="1" customHeight="1" outlineLevel="1" x14ac:dyDescent="0.15">
      <c r="B33" s="889">
        <v>0</v>
      </c>
      <c r="C33" s="889">
        <v>0</v>
      </c>
      <c r="D33" s="889">
        <v>0</v>
      </c>
      <c r="E33" s="889">
        <v>0</v>
      </c>
      <c r="F33" s="288"/>
      <c r="G33" s="770"/>
      <c r="H33" s="810"/>
      <c r="L33" s="810"/>
      <c r="M33" s="810"/>
      <c r="N33" s="810"/>
      <c r="O33" s="810"/>
      <c r="P33" s="810"/>
      <c r="Q33" s="810"/>
      <c r="R33" s="810"/>
      <c r="S33" s="810"/>
    </row>
    <row r="34" spans="2:19" hidden="1" outlineLevel="1" x14ac:dyDescent="0.15">
      <c r="B34" s="889">
        <v>0</v>
      </c>
      <c r="C34" s="889">
        <v>0</v>
      </c>
      <c r="D34" s="889">
        <v>0</v>
      </c>
      <c r="E34" s="889">
        <v>0</v>
      </c>
    </row>
    <row r="35" spans="2:19" hidden="1" outlineLevel="1" x14ac:dyDescent="0.15">
      <c r="B35" s="889">
        <v>0</v>
      </c>
      <c r="C35" s="889">
        <v>0</v>
      </c>
      <c r="D35" s="889">
        <v>0</v>
      </c>
      <c r="E35" s="889">
        <v>0</v>
      </c>
    </row>
    <row r="36" spans="2:19" hidden="1" outlineLevel="1" x14ac:dyDescent="0.15">
      <c r="B36" s="889">
        <v>0</v>
      </c>
      <c r="C36" s="889">
        <v>0</v>
      </c>
      <c r="D36" s="889">
        <v>0</v>
      </c>
      <c r="E36" s="889">
        <v>0</v>
      </c>
    </row>
    <row r="37" spans="2:19" hidden="1" outlineLevel="1" x14ac:dyDescent="0.15">
      <c r="B37" s="889"/>
      <c r="C37" s="889"/>
      <c r="D37" s="889"/>
      <c r="E37" s="889"/>
    </row>
    <row r="38" spans="2:19" hidden="1" outlineLevel="1" x14ac:dyDescent="0.15">
      <c r="B38" s="193">
        <v>0</v>
      </c>
      <c r="C38" s="193">
        <v>0</v>
      </c>
      <c r="D38" s="193">
        <v>0</v>
      </c>
      <c r="E38" s="193">
        <v>0</v>
      </c>
    </row>
    <row r="39" spans="2:19" hidden="1" outlineLevel="1" x14ac:dyDescent="0.15">
      <c r="B39" s="193">
        <v>0</v>
      </c>
      <c r="C39" s="193">
        <v>0</v>
      </c>
      <c r="D39" s="193">
        <v>0</v>
      </c>
      <c r="E39" s="193">
        <v>0</v>
      </c>
    </row>
    <row r="40" spans="2:19" hidden="1" outlineLevel="1" x14ac:dyDescent="0.15">
      <c r="B40" s="193">
        <v>0</v>
      </c>
      <c r="C40" s="193">
        <v>0</v>
      </c>
      <c r="D40" s="193">
        <v>0</v>
      </c>
      <c r="E40" s="193">
        <v>0</v>
      </c>
    </row>
    <row r="41" spans="2:19" hidden="1" outlineLevel="1" x14ac:dyDescent="0.15"/>
    <row r="42" spans="2:19" hidden="1" outlineLevel="1" x14ac:dyDescent="0.15"/>
    <row r="43" spans="2:19" collapsed="1" x14ac:dyDescent="0.15"/>
  </sheetData>
  <sheetProtection password="CE88" sheet="1" objects="1" scenarios="1"/>
  <mergeCells count="2">
    <mergeCell ref="B3:C3"/>
    <mergeCell ref="D3:E3"/>
  </mergeCells>
  <conditionalFormatting sqref="B7:E21 B25:E26">
    <cfRule type="expression" dxfId="6" priority="3">
      <formula>IF(AND(B7&gt;-0.49,B7&lt;0.49),IF(B7=0,FALSE,TRUE),FALSE)</formula>
    </cfRule>
  </conditionalFormatting>
  <conditionalFormatting sqref="B24:E24">
    <cfRule type="expression" dxfId="5" priority="2">
      <formula>IF(AND(B24&gt;-0.49,B24&lt;0.49),IF(B24=0,FALSE,TRUE),FALSE)</formula>
    </cfRule>
  </conditionalFormatting>
  <conditionalFormatting sqref="B27:E27">
    <cfRule type="expression" dxfId="4" priority="1">
      <formula>IF(AND(B27&gt;-0.49,B27&lt;0.49),IF(B27=0,FALSE,TRUE),FALSE)</formula>
    </cfRule>
  </conditionalFormatting>
  <printOptions horizontalCentered="1"/>
  <pageMargins left="0.36" right="0.18" top="0.55118110236220474" bottom="0.31496062992125984" header="0.51181102362204722" footer="0.51181102362204722"/>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50"/>
    <outlinePr showOutlineSymbols="0"/>
    <pageSetUpPr autoPageBreaks="0" fitToPage="1"/>
  </sheetPr>
  <dimension ref="A1:AM104"/>
  <sheetViews>
    <sheetView showGridLines="0" showOutlineSymbols="0" defaultGridColor="0" colorId="48" zoomScale="80" zoomScaleNormal="80" workbookViewId="0"/>
  </sheetViews>
  <sheetFormatPr defaultColWidth="9.140625" defaultRowHeight="11.25" outlineLevelRow="1" outlineLevelCol="1" x14ac:dyDescent="0.15"/>
  <cols>
    <col min="1" max="1" width="45.7109375" style="193" customWidth="1"/>
    <col min="2" max="4" width="11.7109375" style="193" customWidth="1"/>
    <col min="5" max="7" width="10.7109375" style="193" customWidth="1"/>
    <col min="8" max="8" width="11.7109375" style="193" customWidth="1"/>
    <col min="9" max="9" width="13.28515625" style="193" customWidth="1"/>
    <col min="10" max="11" width="11.7109375" style="193" customWidth="1"/>
    <col min="12" max="12" width="11.7109375" style="193" hidden="1" customWidth="1" outlineLevel="1"/>
    <col min="13" max="13" width="11.7109375" style="193" customWidth="1" collapsed="1"/>
    <col min="14" max="14" width="19.7109375" style="193" customWidth="1"/>
    <col min="15" max="15" width="18.28515625" style="193" hidden="1" customWidth="1" outlineLevel="1"/>
    <col min="16" max="16" width="10.42578125" style="193" hidden="1" customWidth="1" outlineLevel="1"/>
    <col min="17" max="17" width="33.5703125" style="193" hidden="1" customWidth="1" outlineLevel="1"/>
    <col min="18" max="34" width="11.7109375" style="193" hidden="1" customWidth="1" outlineLevel="1"/>
    <col min="35" max="35" width="19" style="193" hidden="1" customWidth="1" outlineLevel="1"/>
    <col min="36" max="36" width="10.7109375" style="193" hidden="1" customWidth="1" outlineLevel="1"/>
    <col min="37" max="38" width="9.140625" style="193" hidden="1" customWidth="1" outlineLevel="1"/>
    <col min="39" max="39" width="9.140625" style="193" collapsed="1"/>
    <col min="40" max="16384" width="9.140625" style="193"/>
  </cols>
  <sheetData>
    <row r="1" spans="1:37" ht="15.75" customHeight="1" x14ac:dyDescent="0.2">
      <c r="A1" s="764"/>
      <c r="B1" s="225"/>
      <c r="C1" s="268"/>
      <c r="D1" s="225"/>
      <c r="E1" s="268"/>
      <c r="F1" s="268"/>
      <c r="G1" s="225"/>
      <c r="H1" s="268"/>
      <c r="I1" s="268"/>
      <c r="J1" s="225"/>
      <c r="K1" s="268"/>
      <c r="L1" s="268"/>
      <c r="M1" s="226"/>
      <c r="N1" s="226"/>
      <c r="O1" s="269"/>
      <c r="P1" s="269"/>
      <c r="Q1" s="765" t="s">
        <v>997</v>
      </c>
      <c r="R1" s="765"/>
      <c r="S1" s="765"/>
    </row>
    <row r="2" spans="1:37" ht="21.75" customHeight="1" x14ac:dyDescent="0.2">
      <c r="A2" s="808" t="s">
        <v>662</v>
      </c>
      <c r="B2" s="199"/>
      <c r="C2" s="199"/>
      <c r="D2" s="199"/>
      <c r="E2" s="199"/>
      <c r="F2" s="199"/>
      <c r="G2" s="199"/>
      <c r="H2" s="199"/>
      <c r="I2" s="199"/>
      <c r="J2" s="199"/>
      <c r="K2" s="199"/>
      <c r="L2" s="199"/>
      <c r="M2" s="272"/>
      <c r="N2" s="273"/>
      <c r="Q2" s="810" t="s">
        <v>1053</v>
      </c>
      <c r="R2" s="810"/>
    </row>
    <row r="3" spans="1:37" ht="12" customHeight="1" x14ac:dyDescent="0.2">
      <c r="A3" s="811"/>
      <c r="B3" s="228"/>
      <c r="C3" s="228"/>
      <c r="D3" s="228"/>
      <c r="E3" s="228"/>
      <c r="F3" s="228"/>
      <c r="G3" s="228"/>
      <c r="H3" s="228"/>
      <c r="I3" s="228"/>
      <c r="J3" s="228"/>
      <c r="K3" s="228"/>
      <c r="L3" s="228"/>
      <c r="M3" s="282"/>
      <c r="N3" s="813"/>
      <c r="Q3" s="810"/>
      <c r="R3" s="810"/>
    </row>
    <row r="4" spans="1:37" ht="74.25" customHeight="1" x14ac:dyDescent="0.2">
      <c r="A4" s="783" t="s">
        <v>5</v>
      </c>
      <c r="B4" s="850" t="s">
        <v>973</v>
      </c>
      <c r="C4" s="846" t="s">
        <v>663</v>
      </c>
      <c r="D4" s="846" t="s">
        <v>664</v>
      </c>
      <c r="E4" s="846" t="s">
        <v>665</v>
      </c>
      <c r="F4" s="846" t="s">
        <v>666</v>
      </c>
      <c r="G4" s="846" t="s">
        <v>667</v>
      </c>
      <c r="H4" s="846" t="s">
        <v>668</v>
      </c>
      <c r="I4" s="1298" t="s">
        <v>858</v>
      </c>
      <c r="J4" s="846" t="s">
        <v>669</v>
      </c>
      <c r="K4" s="846" t="s">
        <v>670</v>
      </c>
      <c r="L4" s="846" t="s">
        <v>955</v>
      </c>
      <c r="M4" s="850" t="s">
        <v>1042</v>
      </c>
      <c r="N4" s="847" t="s">
        <v>1121</v>
      </c>
      <c r="O4" s="261"/>
      <c r="P4" s="261"/>
      <c r="Q4" s="1514" t="s">
        <v>637</v>
      </c>
      <c r="R4" s="1515" t="s">
        <v>973</v>
      </c>
      <c r="S4" s="1515" t="s">
        <v>671</v>
      </c>
      <c r="T4" s="1515" t="s">
        <v>974</v>
      </c>
      <c r="U4" s="1515" t="s">
        <v>975</v>
      </c>
      <c r="V4" s="1515" t="s">
        <v>672</v>
      </c>
      <c r="W4" s="1515" t="s">
        <v>673</v>
      </c>
      <c r="X4" s="1515" t="s">
        <v>665</v>
      </c>
      <c r="Y4" s="1515" t="s">
        <v>666</v>
      </c>
      <c r="Z4" s="1515" t="s">
        <v>667</v>
      </c>
      <c r="AA4" s="1515" t="s">
        <v>858</v>
      </c>
      <c r="AB4" s="1515" t="s">
        <v>674</v>
      </c>
      <c r="AC4" s="1515" t="s">
        <v>675</v>
      </c>
      <c r="AD4" s="1515" t="s">
        <v>676</v>
      </c>
      <c r="AE4" s="1515" t="s">
        <v>677</v>
      </c>
      <c r="AF4" s="1515" t="s">
        <v>678</v>
      </c>
      <c r="AG4" s="1515" t="s">
        <v>679</v>
      </c>
      <c r="AH4" s="1515" t="s">
        <v>955</v>
      </c>
      <c r="AI4" s="1515" t="s">
        <v>668</v>
      </c>
      <c r="AJ4" s="1515" t="s">
        <v>967</v>
      </c>
      <c r="AK4" s="1515" t="s">
        <v>976</v>
      </c>
    </row>
    <row r="5" spans="1:37" ht="12" customHeight="1" x14ac:dyDescent="0.2">
      <c r="A5" s="820" t="s">
        <v>641</v>
      </c>
      <c r="B5" s="248"/>
      <c r="C5" s="248"/>
      <c r="D5" s="248"/>
      <c r="E5" s="248"/>
      <c r="F5" s="248"/>
      <c r="G5" s="248"/>
      <c r="H5" s="248"/>
      <c r="I5" s="248"/>
      <c r="J5" s="248"/>
      <c r="K5" s="248"/>
      <c r="L5" s="248"/>
      <c r="M5" s="248"/>
      <c r="N5" s="295"/>
      <c r="O5" s="288"/>
      <c r="P5" s="288"/>
      <c r="Q5" s="815" t="s">
        <v>641</v>
      </c>
      <c r="R5" s="1516"/>
      <c r="S5" s="1516"/>
      <c r="T5" s="1516"/>
      <c r="U5" s="1516"/>
      <c r="V5" s="1516"/>
      <c r="W5" s="1516"/>
      <c r="X5" s="1516"/>
      <c r="Y5" s="1516"/>
      <c r="Z5" s="1516"/>
      <c r="AA5" s="1516"/>
      <c r="AB5" s="1516"/>
      <c r="AC5" s="1516"/>
      <c r="AD5" s="1516"/>
      <c r="AE5" s="1516"/>
      <c r="AF5" s="1516"/>
      <c r="AG5" s="1516"/>
      <c r="AH5" s="1516"/>
      <c r="AI5" s="1516"/>
      <c r="AJ5" s="1516"/>
      <c r="AK5" s="1516"/>
    </row>
    <row r="6" spans="1:37" ht="12" customHeight="1" x14ac:dyDescent="0.2">
      <c r="A6" s="820" t="s">
        <v>661</v>
      </c>
      <c r="B6" s="180"/>
      <c r="C6" s="180"/>
      <c r="D6" s="180"/>
      <c r="E6" s="180"/>
      <c r="F6" s="180"/>
      <c r="G6" s="180"/>
      <c r="H6" s="180"/>
      <c r="I6" s="180"/>
      <c r="J6" s="180"/>
      <c r="K6" s="180"/>
      <c r="L6" s="180"/>
      <c r="M6" s="753"/>
      <c r="N6" s="753"/>
      <c r="O6" s="288"/>
      <c r="P6" s="1485" t="s">
        <v>1005</v>
      </c>
      <c r="Q6" s="815" t="s">
        <v>643</v>
      </c>
      <c r="R6" s="1516"/>
      <c r="S6" s="1516"/>
      <c r="T6" s="1516"/>
      <c r="U6" s="1516"/>
      <c r="V6" s="1516"/>
      <c r="W6" s="1516"/>
      <c r="X6" s="1516"/>
      <c r="Y6" s="1516"/>
      <c r="Z6" s="1516"/>
      <c r="AA6" s="1516"/>
      <c r="AB6" s="1516"/>
      <c r="AC6" s="1516"/>
      <c r="AD6" s="1516"/>
      <c r="AE6" s="1516"/>
      <c r="AF6" s="1516"/>
      <c r="AG6" s="1516"/>
      <c r="AH6" s="1516"/>
      <c r="AI6" s="1516"/>
      <c r="AJ6" s="1516"/>
      <c r="AK6" s="1516"/>
    </row>
    <row r="7" spans="1:37" ht="12" customHeight="1" x14ac:dyDescent="0.2">
      <c r="A7" s="790" t="s">
        <v>198</v>
      </c>
      <c r="B7" s="163">
        <v>280.3697905816</v>
      </c>
      <c r="C7" s="163">
        <v>32.3572613332</v>
      </c>
      <c r="D7" s="163">
        <v>29.9549102611</v>
      </c>
      <c r="E7" s="163">
        <v>91.570775291199993</v>
      </c>
      <c r="F7" s="163">
        <v>-123.58893693690001</v>
      </c>
      <c r="G7" s="163">
        <v>-33.147738738699999</v>
      </c>
      <c r="H7" s="163">
        <v>15.963825166000001</v>
      </c>
      <c r="I7" s="163">
        <v>0</v>
      </c>
      <c r="J7" s="163">
        <v>0</v>
      </c>
      <c r="K7" s="163">
        <v>0</v>
      </c>
      <c r="L7" s="163">
        <v>0</v>
      </c>
      <c r="M7" s="662">
        <v>293.48018351740001</v>
      </c>
      <c r="N7" s="662">
        <v>0</v>
      </c>
      <c r="O7" s="288" t="s">
        <v>680</v>
      </c>
      <c r="P7" s="1483">
        <v>-2.9655990005039712E-4</v>
      </c>
      <c r="Q7" s="1517" t="s">
        <v>198</v>
      </c>
      <c r="R7" s="1518">
        <v>280.3697905816</v>
      </c>
      <c r="S7" s="1518">
        <v>0</v>
      </c>
      <c r="T7" s="1518">
        <v>0</v>
      </c>
      <c r="U7" s="1518">
        <v>0</v>
      </c>
      <c r="V7" s="1518">
        <v>32.3572613332</v>
      </c>
      <c r="W7" s="1518">
        <v>29.9549102611</v>
      </c>
      <c r="X7" s="1518">
        <v>91.570775291199993</v>
      </c>
      <c r="Y7" s="1518">
        <v>-123.58893693690001</v>
      </c>
      <c r="Z7" s="1518">
        <v>-33.147738738699999</v>
      </c>
      <c r="AA7" s="1518">
        <v>0</v>
      </c>
      <c r="AB7" s="1518">
        <v>0</v>
      </c>
      <c r="AC7" s="1518">
        <v>0</v>
      </c>
      <c r="AD7" s="1518">
        <v>0</v>
      </c>
      <c r="AE7" s="1518">
        <v>0</v>
      </c>
      <c r="AF7" s="1518">
        <v>0</v>
      </c>
      <c r="AG7" s="1518">
        <v>0</v>
      </c>
      <c r="AH7" s="1518">
        <v>0</v>
      </c>
      <c r="AI7" s="1518">
        <v>15.963825166000001</v>
      </c>
      <c r="AJ7" s="1518">
        <v>293.48018351740001</v>
      </c>
      <c r="AK7" s="1518">
        <v>0</v>
      </c>
    </row>
    <row r="8" spans="1:37" ht="12" customHeight="1" x14ac:dyDescent="0.2">
      <c r="A8" s="790" t="s">
        <v>284</v>
      </c>
      <c r="B8" s="163">
        <v>3803.4294635308997</v>
      </c>
      <c r="C8" s="163">
        <v>-1.9797837838000001</v>
      </c>
      <c r="D8" s="163">
        <v>29.493332601199999</v>
      </c>
      <c r="E8" s="163">
        <v>842.35619819789997</v>
      </c>
      <c r="F8" s="163">
        <v>-367.47702828829995</v>
      </c>
      <c r="G8" s="163">
        <v>-197.72084684660001</v>
      </c>
      <c r="H8" s="163">
        <v>212.38333980120001</v>
      </c>
      <c r="I8" s="163">
        <v>0</v>
      </c>
      <c r="J8" s="163">
        <v>182.05819598399998</v>
      </c>
      <c r="K8" s="163">
        <v>-358.67181311490003</v>
      </c>
      <c r="L8" s="163">
        <v>0</v>
      </c>
      <c r="M8" s="759">
        <v>4143.8706611445004</v>
      </c>
      <c r="N8" s="662">
        <v>0</v>
      </c>
      <c r="O8" s="288" t="s">
        <v>680</v>
      </c>
      <c r="P8" s="1483">
        <v>3.9693710004939931E-4</v>
      </c>
      <c r="Q8" s="1517" t="s">
        <v>284</v>
      </c>
      <c r="R8" s="1518">
        <v>3803.4294635308997</v>
      </c>
      <c r="S8" s="1518">
        <v>0</v>
      </c>
      <c r="T8" s="1518">
        <v>0</v>
      </c>
      <c r="U8" s="1518">
        <v>0</v>
      </c>
      <c r="V8" s="1518">
        <v>-1.9797837838000001</v>
      </c>
      <c r="W8" s="1518">
        <v>29.493332601199999</v>
      </c>
      <c r="X8" s="1518">
        <v>842.35619819789997</v>
      </c>
      <c r="Y8" s="1518">
        <v>-367.47702828829995</v>
      </c>
      <c r="Z8" s="1518">
        <v>-197.72084684660001</v>
      </c>
      <c r="AA8" s="1518">
        <v>0</v>
      </c>
      <c r="AB8" s="1518">
        <v>0.60169000000000006</v>
      </c>
      <c r="AC8" s="1518">
        <v>181.45650598399999</v>
      </c>
      <c r="AD8" s="1518">
        <v>182.05819598399998</v>
      </c>
      <c r="AE8" s="1518">
        <v>0</v>
      </c>
      <c r="AF8" s="1518">
        <v>-358.67181311490003</v>
      </c>
      <c r="AG8" s="1518">
        <v>-358.67181311490003</v>
      </c>
      <c r="AH8" s="1518">
        <v>0</v>
      </c>
      <c r="AI8" s="1518">
        <v>212.38333980120001</v>
      </c>
      <c r="AJ8" s="1518">
        <v>4143.8706611445004</v>
      </c>
      <c r="AK8" s="1518">
        <v>0</v>
      </c>
    </row>
    <row r="9" spans="1:37" ht="12" hidden="1" customHeight="1" outlineLevel="1" x14ac:dyDescent="0.2">
      <c r="A9" s="835" t="s">
        <v>644</v>
      </c>
      <c r="B9" s="680">
        <v>0</v>
      </c>
      <c r="C9" s="680">
        <v>0</v>
      </c>
      <c r="D9" s="680">
        <v>0</v>
      </c>
      <c r="E9" s="680">
        <v>0</v>
      </c>
      <c r="F9" s="680">
        <v>0</v>
      </c>
      <c r="G9" s="680">
        <v>0</v>
      </c>
      <c r="H9" s="680">
        <v>0</v>
      </c>
      <c r="I9" s="680">
        <v>0</v>
      </c>
      <c r="J9" s="680">
        <v>0</v>
      </c>
      <c r="K9" s="680">
        <v>0</v>
      </c>
      <c r="L9" s="680">
        <v>0</v>
      </c>
      <c r="M9" s="1399">
        <v>0</v>
      </c>
      <c r="N9" s="688">
        <v>0</v>
      </c>
      <c r="O9" s="288" t="s">
        <v>680</v>
      </c>
      <c r="P9" s="1483">
        <v>0</v>
      </c>
      <c r="Q9" s="1517" t="s">
        <v>644</v>
      </c>
      <c r="R9" s="1518">
        <v>0</v>
      </c>
      <c r="S9" s="1518">
        <v>0</v>
      </c>
      <c r="T9" s="1518">
        <v>0</v>
      </c>
      <c r="U9" s="1518">
        <v>0</v>
      </c>
      <c r="V9" s="1518">
        <v>0</v>
      </c>
      <c r="W9" s="1518">
        <v>0</v>
      </c>
      <c r="X9" s="1518">
        <v>0</v>
      </c>
      <c r="Y9" s="1518">
        <v>0</v>
      </c>
      <c r="Z9" s="1518">
        <v>0</v>
      </c>
      <c r="AA9" s="1518">
        <v>0</v>
      </c>
      <c r="AB9" s="1518">
        <v>0</v>
      </c>
      <c r="AC9" s="1518">
        <v>0</v>
      </c>
      <c r="AD9" s="1518">
        <v>0</v>
      </c>
      <c r="AE9" s="1518">
        <v>0</v>
      </c>
      <c r="AF9" s="1518">
        <v>0</v>
      </c>
      <c r="AG9" s="1518">
        <v>0</v>
      </c>
      <c r="AH9" s="1518">
        <v>0</v>
      </c>
      <c r="AI9" s="1518">
        <v>0</v>
      </c>
      <c r="AJ9" s="1518">
        <v>0</v>
      </c>
      <c r="AK9" s="1518">
        <v>0</v>
      </c>
    </row>
    <row r="10" spans="1:37" ht="12" customHeight="1" collapsed="1" x14ac:dyDescent="0.2">
      <c r="A10" s="790" t="s">
        <v>645</v>
      </c>
      <c r="B10" s="163">
        <v>934.33181229820002</v>
      </c>
      <c r="C10" s="163">
        <v>-206.1026306304</v>
      </c>
      <c r="D10" s="163">
        <v>9.1374504503999994</v>
      </c>
      <c r="E10" s="163">
        <v>179.45666666650001</v>
      </c>
      <c r="F10" s="163">
        <v>-72.278753151099991</v>
      </c>
      <c r="G10" s="163">
        <v>-18.141054054000001</v>
      </c>
      <c r="H10" s="163">
        <v>101.6402561005</v>
      </c>
      <c r="I10" s="163">
        <v>0</v>
      </c>
      <c r="J10" s="163">
        <v>0</v>
      </c>
      <c r="K10" s="163">
        <v>0</v>
      </c>
      <c r="L10" s="163">
        <v>0</v>
      </c>
      <c r="M10" s="758">
        <v>928.04420713949992</v>
      </c>
      <c r="N10" s="295">
        <v>0</v>
      </c>
      <c r="O10" s="288" t="s">
        <v>680</v>
      </c>
      <c r="P10" s="1483">
        <v>-4.5945939984903816E-4</v>
      </c>
      <c r="Q10" s="1517" t="s">
        <v>645</v>
      </c>
      <c r="R10" s="1518">
        <v>934.33181229820002</v>
      </c>
      <c r="S10" s="1518">
        <v>0</v>
      </c>
      <c r="T10" s="1518">
        <v>0</v>
      </c>
      <c r="U10" s="1518">
        <v>0</v>
      </c>
      <c r="V10" s="1518">
        <v>-206.1026306304</v>
      </c>
      <c r="W10" s="1518">
        <v>9.1374504503999994</v>
      </c>
      <c r="X10" s="1518">
        <v>179.45666666650001</v>
      </c>
      <c r="Y10" s="1518">
        <v>-72.278753151099991</v>
      </c>
      <c r="Z10" s="1518">
        <v>-18.141054054000001</v>
      </c>
      <c r="AA10" s="1518">
        <v>0</v>
      </c>
      <c r="AB10" s="1518">
        <v>0</v>
      </c>
      <c r="AC10" s="1518">
        <v>0</v>
      </c>
      <c r="AD10" s="1518">
        <v>0</v>
      </c>
      <c r="AE10" s="1518">
        <v>0</v>
      </c>
      <c r="AF10" s="1518">
        <v>0</v>
      </c>
      <c r="AG10" s="1518">
        <v>0</v>
      </c>
      <c r="AH10" s="1518">
        <v>0</v>
      </c>
      <c r="AI10" s="1518">
        <v>101.6402561005</v>
      </c>
      <c r="AJ10" s="1518">
        <v>928.04420713949992</v>
      </c>
      <c r="AK10" s="1518">
        <v>0</v>
      </c>
    </row>
    <row r="11" spans="1:37" s="313" customFormat="1" ht="12" customHeight="1" x14ac:dyDescent="0.2">
      <c r="A11" s="825"/>
      <c r="B11" s="762">
        <v>5018.1310664106995</v>
      </c>
      <c r="C11" s="762">
        <v>-175.725153081</v>
      </c>
      <c r="D11" s="762">
        <v>68.585693312699988</v>
      </c>
      <c r="E11" s="762">
        <v>1113.3836401556</v>
      </c>
      <c r="F11" s="762">
        <v>-563.34471837629997</v>
      </c>
      <c r="G11" s="762">
        <v>-249.00963963929999</v>
      </c>
      <c r="H11" s="762">
        <v>329.98742106770004</v>
      </c>
      <c r="I11" s="762">
        <v>0</v>
      </c>
      <c r="J11" s="762">
        <v>182.05819598399998</v>
      </c>
      <c r="K11" s="762">
        <v>-358.67181311490003</v>
      </c>
      <c r="L11" s="762">
        <v>0</v>
      </c>
      <c r="M11" s="762">
        <v>5365.3946927191992</v>
      </c>
      <c r="N11" s="796">
        <v>0</v>
      </c>
      <c r="O11" s="288" t="s">
        <v>680</v>
      </c>
      <c r="P11" s="1483">
        <v>0</v>
      </c>
      <c r="Q11" s="1517"/>
      <c r="R11" s="1518"/>
      <c r="S11" s="1518"/>
      <c r="T11" s="1518"/>
      <c r="U11" s="1518"/>
      <c r="V11" s="1518"/>
      <c r="W11" s="1518"/>
      <c r="X11" s="1518"/>
      <c r="Y11" s="1518"/>
      <c r="Z11" s="1518"/>
      <c r="AA11" s="1518"/>
      <c r="AB11" s="1518"/>
      <c r="AC11" s="1518"/>
      <c r="AD11" s="1518"/>
      <c r="AE11" s="1518"/>
      <c r="AF11" s="1518"/>
      <c r="AG11" s="1518"/>
      <c r="AH11" s="1518"/>
      <c r="AI11" s="1518"/>
      <c r="AJ11" s="1518"/>
      <c r="AK11" s="1518"/>
    </row>
    <row r="12" spans="1:37" ht="12" customHeight="1" thickBot="1" x14ac:dyDescent="0.25">
      <c r="A12" s="790"/>
      <c r="B12" s="248"/>
      <c r="C12" s="248"/>
      <c r="D12" s="248"/>
      <c r="E12" s="248"/>
      <c r="F12" s="248"/>
      <c r="G12" s="248"/>
      <c r="H12" s="248"/>
      <c r="I12" s="248"/>
      <c r="J12" s="248"/>
      <c r="K12" s="248"/>
      <c r="L12" s="248"/>
      <c r="M12" s="248"/>
      <c r="N12" s="295"/>
      <c r="O12" s="288"/>
      <c r="P12" s="1483">
        <v>0</v>
      </c>
      <c r="Q12" s="1519"/>
      <c r="R12" s="1520">
        <v>5018.1310664106995</v>
      </c>
      <c r="S12" s="1520">
        <v>0</v>
      </c>
      <c r="T12" s="1520">
        <v>0</v>
      </c>
      <c r="U12" s="1520">
        <v>0</v>
      </c>
      <c r="V12" s="1520">
        <v>-175.725153081</v>
      </c>
      <c r="W12" s="1520">
        <v>68.585693312699988</v>
      </c>
      <c r="X12" s="1520">
        <v>1113.3836401556</v>
      </c>
      <c r="Y12" s="1520">
        <v>-563.34471837629997</v>
      </c>
      <c r="Z12" s="1520">
        <v>-249.00963963929999</v>
      </c>
      <c r="AA12" s="1520">
        <v>0</v>
      </c>
      <c r="AB12" s="1520">
        <v>0.60169000000000006</v>
      </c>
      <c r="AC12" s="1520">
        <v>181.45650598399999</v>
      </c>
      <c r="AD12" s="1520">
        <v>182.05819598399998</v>
      </c>
      <c r="AE12" s="1520">
        <v>0</v>
      </c>
      <c r="AF12" s="1520">
        <v>-358.67181311490003</v>
      </c>
      <c r="AG12" s="1520">
        <v>-358.67181311490003</v>
      </c>
      <c r="AH12" s="1520">
        <v>0</v>
      </c>
      <c r="AI12" s="1520">
        <v>329.98742106770004</v>
      </c>
      <c r="AJ12" s="1520">
        <v>5365.3946927191992</v>
      </c>
      <c r="AK12" s="1520">
        <v>0</v>
      </c>
    </row>
    <row r="13" spans="1:37" ht="12" customHeight="1" thickTop="1" x14ac:dyDescent="0.2">
      <c r="A13" s="820" t="s">
        <v>646</v>
      </c>
      <c r="B13" s="248"/>
      <c r="C13" s="248"/>
      <c r="D13" s="248"/>
      <c r="E13" s="248"/>
      <c r="F13" s="248"/>
      <c r="G13" s="248"/>
      <c r="H13" s="248"/>
      <c r="I13" s="248"/>
      <c r="J13" s="248"/>
      <c r="K13" s="248"/>
      <c r="L13" s="248"/>
      <c r="M13" s="248"/>
      <c r="N13" s="295"/>
      <c r="O13" s="288"/>
      <c r="P13" s="1483">
        <v>0</v>
      </c>
      <c r="Q13" s="1517"/>
      <c r="R13" s="1518"/>
      <c r="S13" s="1518"/>
      <c r="T13" s="1518"/>
      <c r="U13" s="1518"/>
      <c r="V13" s="1518"/>
      <c r="W13" s="1518"/>
      <c r="X13" s="1518"/>
      <c r="Y13" s="1518"/>
      <c r="Z13" s="1518"/>
      <c r="AA13" s="1518"/>
      <c r="AB13" s="1518"/>
      <c r="AC13" s="1518"/>
      <c r="AD13" s="1518"/>
      <c r="AE13" s="1518"/>
      <c r="AF13" s="1518"/>
      <c r="AG13" s="1518"/>
      <c r="AH13" s="1518"/>
      <c r="AI13" s="1518"/>
      <c r="AJ13" s="1518"/>
      <c r="AK13" s="1518"/>
    </row>
    <row r="14" spans="1:37" ht="12" hidden="1" customHeight="1" outlineLevel="1" x14ac:dyDescent="0.2">
      <c r="A14" s="835" t="s">
        <v>198</v>
      </c>
      <c r="B14" s="680">
        <v>0</v>
      </c>
      <c r="C14" s="680">
        <v>9.0089999999999996E-6</v>
      </c>
      <c r="D14" s="680">
        <v>0</v>
      </c>
      <c r="E14" s="680">
        <v>8.9729730000000004E-3</v>
      </c>
      <c r="F14" s="680">
        <v>0</v>
      </c>
      <c r="G14" s="680">
        <v>0</v>
      </c>
      <c r="H14" s="680">
        <v>0</v>
      </c>
      <c r="I14" s="680">
        <v>0</v>
      </c>
      <c r="J14" s="680">
        <v>0</v>
      </c>
      <c r="K14" s="680">
        <v>-8.9819820000000012E-3</v>
      </c>
      <c r="L14" s="680">
        <v>0</v>
      </c>
      <c r="M14" s="837">
        <v>0</v>
      </c>
      <c r="N14" s="694">
        <v>0</v>
      </c>
      <c r="O14" s="288"/>
      <c r="P14" s="1483">
        <v>0</v>
      </c>
      <c r="Q14" s="815" t="s">
        <v>646</v>
      </c>
      <c r="R14" s="1518"/>
      <c r="S14" s="1518"/>
      <c r="T14" s="1518"/>
      <c r="U14" s="1518"/>
      <c r="V14" s="1518"/>
      <c r="W14" s="1518"/>
      <c r="X14" s="1518"/>
      <c r="Y14" s="1518"/>
      <c r="Z14" s="1518"/>
      <c r="AA14" s="1518"/>
      <c r="AB14" s="1518"/>
      <c r="AC14" s="1518"/>
      <c r="AD14" s="1518"/>
      <c r="AE14" s="1518"/>
      <c r="AF14" s="1518"/>
      <c r="AG14" s="1518"/>
      <c r="AH14" s="1518"/>
      <c r="AI14" s="1518"/>
      <c r="AJ14" s="1518"/>
      <c r="AK14" s="1518"/>
    </row>
    <row r="15" spans="1:37" ht="12" customHeight="1" collapsed="1" x14ac:dyDescent="0.2">
      <c r="A15" s="790" t="s">
        <v>284</v>
      </c>
      <c r="B15" s="163">
        <v>16.7506776514</v>
      </c>
      <c r="C15" s="163">
        <v>-0.37757327889999998</v>
      </c>
      <c r="D15" s="163">
        <v>0</v>
      </c>
      <c r="E15" s="163">
        <v>0</v>
      </c>
      <c r="F15" s="163">
        <v>-1.9531621621999999</v>
      </c>
      <c r="G15" s="163">
        <v>-0.34224324319999999</v>
      </c>
      <c r="H15" s="163">
        <v>1.6431302397000001</v>
      </c>
      <c r="I15" s="163">
        <v>0</v>
      </c>
      <c r="J15" s="163">
        <v>5.4054050000000001E-4</v>
      </c>
      <c r="K15" s="163">
        <v>-9.4397747748</v>
      </c>
      <c r="L15" s="163">
        <v>0</v>
      </c>
      <c r="M15" s="758">
        <v>6.2818742517999997</v>
      </c>
      <c r="N15" s="295">
        <v>0.29457792500000002</v>
      </c>
      <c r="O15" s="288"/>
      <c r="P15" s="1483">
        <v>-2.7927930000259948E-4</v>
      </c>
      <c r="Q15" s="1517" t="s">
        <v>198</v>
      </c>
      <c r="R15" s="1518">
        <v>0</v>
      </c>
      <c r="S15" s="1518">
        <v>0</v>
      </c>
      <c r="T15" s="1518">
        <v>0</v>
      </c>
      <c r="U15" s="1518">
        <v>0</v>
      </c>
      <c r="V15" s="1518">
        <v>9.0089999999999996E-6</v>
      </c>
      <c r="W15" s="1518">
        <v>0</v>
      </c>
      <c r="X15" s="1518">
        <v>8.9729730000000004E-3</v>
      </c>
      <c r="Y15" s="1518">
        <v>0</v>
      </c>
      <c r="Z15" s="1518">
        <v>0</v>
      </c>
      <c r="AA15" s="1518">
        <v>0</v>
      </c>
      <c r="AB15" s="1518">
        <v>0</v>
      </c>
      <c r="AC15" s="1518">
        <v>0</v>
      </c>
      <c r="AD15" s="1518">
        <v>0</v>
      </c>
      <c r="AE15" s="1518">
        <v>-8.9819820000000012E-3</v>
      </c>
      <c r="AF15" s="1518">
        <v>0</v>
      </c>
      <c r="AG15" s="1518">
        <v>-8.9819820000000012E-3</v>
      </c>
      <c r="AH15" s="1518">
        <v>0</v>
      </c>
      <c r="AI15" s="1518">
        <v>0</v>
      </c>
      <c r="AJ15" s="1518">
        <v>0</v>
      </c>
      <c r="AK15" s="1518">
        <v>0</v>
      </c>
    </row>
    <row r="16" spans="1:37" ht="12" hidden="1" customHeight="1" outlineLevel="1" x14ac:dyDescent="0.2">
      <c r="A16" s="835" t="s">
        <v>644</v>
      </c>
      <c r="B16" s="680">
        <v>0</v>
      </c>
      <c r="C16" s="680">
        <v>0</v>
      </c>
      <c r="D16" s="680">
        <v>0</v>
      </c>
      <c r="E16" s="680">
        <v>0</v>
      </c>
      <c r="F16" s="680">
        <v>0</v>
      </c>
      <c r="G16" s="680">
        <v>0</v>
      </c>
      <c r="H16" s="680">
        <v>0</v>
      </c>
      <c r="I16" s="680">
        <v>0</v>
      </c>
      <c r="J16" s="680">
        <v>0</v>
      </c>
      <c r="K16" s="680">
        <v>0</v>
      </c>
      <c r="L16" s="680">
        <v>0</v>
      </c>
      <c r="M16" s="837">
        <v>0</v>
      </c>
      <c r="N16" s="694">
        <v>0</v>
      </c>
      <c r="O16" s="288"/>
      <c r="P16" s="1483">
        <v>0</v>
      </c>
      <c r="Q16" s="1517" t="s">
        <v>284</v>
      </c>
      <c r="R16" s="1518">
        <v>16.7506776514</v>
      </c>
      <c r="S16" s="1518">
        <v>0</v>
      </c>
      <c r="T16" s="1518">
        <v>0</v>
      </c>
      <c r="U16" s="1518">
        <v>0</v>
      </c>
      <c r="V16" s="1518">
        <v>-0.37757327889999998</v>
      </c>
      <c r="W16" s="1518">
        <v>0</v>
      </c>
      <c r="X16" s="1518">
        <v>0</v>
      </c>
      <c r="Y16" s="1518">
        <v>-1.9531621621999999</v>
      </c>
      <c r="Z16" s="1518">
        <v>-0.34224324319999999</v>
      </c>
      <c r="AA16" s="1518">
        <v>0</v>
      </c>
      <c r="AB16" s="1518">
        <v>0</v>
      </c>
      <c r="AC16" s="1518">
        <v>5.4054050000000001E-4</v>
      </c>
      <c r="AD16" s="1518">
        <v>5.4054050000000001E-4</v>
      </c>
      <c r="AE16" s="1518">
        <v>0</v>
      </c>
      <c r="AF16" s="1518">
        <v>-9.4397747748</v>
      </c>
      <c r="AG16" s="1518">
        <v>-9.4397747748</v>
      </c>
      <c r="AH16" s="1518">
        <v>0</v>
      </c>
      <c r="AI16" s="1518">
        <v>1.6431302397000001</v>
      </c>
      <c r="AJ16" s="1518">
        <v>6.2818742517999997</v>
      </c>
      <c r="AK16" s="1518">
        <v>0.29457792500000002</v>
      </c>
    </row>
    <row r="17" spans="1:37" s="313" customFormat="1" ht="12" customHeight="1" collapsed="1" x14ac:dyDescent="0.2">
      <c r="A17" s="790" t="s">
        <v>645</v>
      </c>
      <c r="B17" s="163">
        <v>1236.7415916182001</v>
      </c>
      <c r="C17" s="163">
        <v>-19.971774774699998</v>
      </c>
      <c r="D17" s="163">
        <v>0</v>
      </c>
      <c r="E17" s="163">
        <v>178.50362162140001</v>
      </c>
      <c r="F17" s="163">
        <v>-396.72264864829998</v>
      </c>
      <c r="G17" s="163">
        <v>0</v>
      </c>
      <c r="H17" s="163">
        <v>138.54775600970001</v>
      </c>
      <c r="I17" s="163">
        <v>0</v>
      </c>
      <c r="J17" s="163">
        <v>290.78360360329998</v>
      </c>
      <c r="K17" s="163">
        <v>-162.47421621609999</v>
      </c>
      <c r="L17" s="163">
        <v>0</v>
      </c>
      <c r="M17" s="758">
        <v>1265.4082665469</v>
      </c>
      <c r="N17" s="295">
        <v>16.768848383799998</v>
      </c>
      <c r="O17" s="308"/>
      <c r="P17" s="1483">
        <v>-3.333333997943555E-4</v>
      </c>
      <c r="Q17" s="1517" t="s">
        <v>644</v>
      </c>
      <c r="R17" s="1518">
        <v>0</v>
      </c>
      <c r="S17" s="1518">
        <v>0</v>
      </c>
      <c r="T17" s="1518">
        <v>0</v>
      </c>
      <c r="U17" s="1518">
        <v>0</v>
      </c>
      <c r="V17" s="1518">
        <v>0</v>
      </c>
      <c r="W17" s="1518">
        <v>0</v>
      </c>
      <c r="X17" s="1518">
        <v>0</v>
      </c>
      <c r="Y17" s="1518">
        <v>0</v>
      </c>
      <c r="Z17" s="1518">
        <v>0</v>
      </c>
      <c r="AA17" s="1518">
        <v>0</v>
      </c>
      <c r="AB17" s="1518">
        <v>0</v>
      </c>
      <c r="AC17" s="1518">
        <v>0</v>
      </c>
      <c r="AD17" s="1518">
        <v>0</v>
      </c>
      <c r="AE17" s="1518">
        <v>0</v>
      </c>
      <c r="AF17" s="1518">
        <v>0</v>
      </c>
      <c r="AG17" s="1518">
        <v>0</v>
      </c>
      <c r="AH17" s="1518">
        <v>0</v>
      </c>
      <c r="AI17" s="1518">
        <v>0</v>
      </c>
      <c r="AJ17" s="1518">
        <v>0</v>
      </c>
      <c r="AK17" s="1518">
        <v>0</v>
      </c>
    </row>
    <row r="18" spans="1:37" ht="12" customHeight="1" x14ac:dyDescent="0.2">
      <c r="A18" s="790" t="s">
        <v>178</v>
      </c>
      <c r="B18" s="163">
        <v>1956.3856178239</v>
      </c>
      <c r="C18" s="163">
        <v>126.110151677</v>
      </c>
      <c r="D18" s="163">
        <v>0</v>
      </c>
      <c r="E18" s="163">
        <v>486.1524677612</v>
      </c>
      <c r="F18" s="163">
        <v>-773.41048377990001</v>
      </c>
      <c r="G18" s="163">
        <v>0</v>
      </c>
      <c r="H18" s="163">
        <v>33.429405649000003</v>
      </c>
      <c r="I18" s="163">
        <v>0</v>
      </c>
      <c r="J18" s="163">
        <v>0</v>
      </c>
      <c r="K18" s="163">
        <v>-83.479466787500002</v>
      </c>
      <c r="L18" s="163">
        <v>0</v>
      </c>
      <c r="M18" s="758">
        <v>1745.1885928042</v>
      </c>
      <c r="N18" s="295">
        <v>84.833184505299997</v>
      </c>
      <c r="O18" s="308"/>
      <c r="P18" s="1483">
        <v>-9.0046049967895669E-4</v>
      </c>
      <c r="Q18" s="1517" t="s">
        <v>645</v>
      </c>
      <c r="R18" s="1518">
        <v>1236.7415916182001</v>
      </c>
      <c r="S18" s="1518">
        <v>0</v>
      </c>
      <c r="T18" s="1518">
        <v>0</v>
      </c>
      <c r="U18" s="1518">
        <v>0</v>
      </c>
      <c r="V18" s="1518">
        <v>-19.971774774699998</v>
      </c>
      <c r="W18" s="1518">
        <v>0</v>
      </c>
      <c r="X18" s="1518">
        <v>178.50362162140001</v>
      </c>
      <c r="Y18" s="1518">
        <v>-396.72264864829998</v>
      </c>
      <c r="Z18" s="1518">
        <v>0</v>
      </c>
      <c r="AA18" s="1518">
        <v>0</v>
      </c>
      <c r="AB18" s="1518">
        <v>0</v>
      </c>
      <c r="AC18" s="1518">
        <v>290.78360360329998</v>
      </c>
      <c r="AD18" s="1518">
        <v>290.78360360329998</v>
      </c>
      <c r="AE18" s="1518">
        <v>0</v>
      </c>
      <c r="AF18" s="1518">
        <v>-162.47421621609999</v>
      </c>
      <c r="AG18" s="1518">
        <v>-162.47421621609999</v>
      </c>
      <c r="AH18" s="1518">
        <v>0</v>
      </c>
      <c r="AI18" s="1518">
        <v>138.54775600970001</v>
      </c>
      <c r="AJ18" s="1518">
        <v>1265.4082665469</v>
      </c>
      <c r="AK18" s="1518">
        <v>16.768848383799998</v>
      </c>
    </row>
    <row r="19" spans="1:37" ht="12" customHeight="1" x14ac:dyDescent="0.2">
      <c r="A19" s="790" t="s">
        <v>48</v>
      </c>
      <c r="B19" s="163">
        <v>319.9900048138</v>
      </c>
      <c r="C19" s="163">
        <v>-172.70015880450001</v>
      </c>
      <c r="D19" s="163">
        <v>0</v>
      </c>
      <c r="E19" s="163">
        <v>11.92</v>
      </c>
      <c r="F19" s="163">
        <v>47.8212208351</v>
      </c>
      <c r="G19" s="163">
        <v>0</v>
      </c>
      <c r="H19" s="163">
        <v>14.704904103400001</v>
      </c>
      <c r="I19" s="163">
        <v>0</v>
      </c>
      <c r="J19" s="163">
        <v>0</v>
      </c>
      <c r="K19" s="163">
        <v>0</v>
      </c>
      <c r="L19" s="163">
        <v>0</v>
      </c>
      <c r="M19" s="758">
        <v>221.7359709479</v>
      </c>
      <c r="N19" s="295">
        <v>-175.5816987483</v>
      </c>
      <c r="O19" s="308"/>
      <c r="P19" s="1483">
        <v>-1.000159954855917E-10</v>
      </c>
      <c r="Q19" s="1517" t="s">
        <v>178</v>
      </c>
      <c r="R19" s="1518">
        <v>1956.3856178239</v>
      </c>
      <c r="S19" s="1518">
        <v>0</v>
      </c>
      <c r="T19" s="1518">
        <v>0</v>
      </c>
      <c r="U19" s="1518">
        <v>0</v>
      </c>
      <c r="V19" s="1518">
        <v>126.110151677</v>
      </c>
      <c r="W19" s="1518">
        <v>0</v>
      </c>
      <c r="X19" s="1518">
        <v>486.1524677612</v>
      </c>
      <c r="Y19" s="1518">
        <v>-773.41048377990001</v>
      </c>
      <c r="Z19" s="1518">
        <v>0</v>
      </c>
      <c r="AA19" s="1518">
        <v>0</v>
      </c>
      <c r="AB19" s="1518">
        <v>0</v>
      </c>
      <c r="AC19" s="1518">
        <v>0</v>
      </c>
      <c r="AD19" s="1518">
        <v>0</v>
      </c>
      <c r="AE19" s="1518">
        <v>0</v>
      </c>
      <c r="AF19" s="1518">
        <v>-83.479466787500002</v>
      </c>
      <c r="AG19" s="1518">
        <v>-83.479466787500002</v>
      </c>
      <c r="AH19" s="1518">
        <v>0</v>
      </c>
      <c r="AI19" s="1518">
        <v>33.429405649000003</v>
      </c>
      <c r="AJ19" s="1518">
        <v>1745.1885928042</v>
      </c>
      <c r="AK19" s="1518">
        <v>84.833184505299997</v>
      </c>
    </row>
    <row r="20" spans="1:37" ht="12" customHeight="1" x14ac:dyDescent="0.2">
      <c r="A20" s="825"/>
      <c r="B20" s="762">
        <v>3529.8678919073004</v>
      </c>
      <c r="C20" s="762">
        <v>-66.939346172100002</v>
      </c>
      <c r="D20" s="762">
        <v>0</v>
      </c>
      <c r="E20" s="762">
        <v>676.58506235559992</v>
      </c>
      <c r="F20" s="762">
        <v>-1124.2650737553001</v>
      </c>
      <c r="G20" s="762">
        <v>-0.34224324319999999</v>
      </c>
      <c r="H20" s="762">
        <v>188.32519600180001</v>
      </c>
      <c r="I20" s="762">
        <v>0</v>
      </c>
      <c r="J20" s="762">
        <v>290.78414414380001</v>
      </c>
      <c r="K20" s="762">
        <v>-255.40243976039997</v>
      </c>
      <c r="L20" s="762">
        <v>0</v>
      </c>
      <c r="M20" s="762">
        <v>3238.6131914775005</v>
      </c>
      <c r="N20" s="796">
        <v>-73.685087934199998</v>
      </c>
      <c r="O20" s="308"/>
      <c r="P20" s="1483">
        <v>0</v>
      </c>
      <c r="Q20" s="1517" t="s">
        <v>48</v>
      </c>
      <c r="R20" s="1518">
        <v>319.9900048138</v>
      </c>
      <c r="S20" s="1518">
        <v>0</v>
      </c>
      <c r="T20" s="1518">
        <v>0</v>
      </c>
      <c r="U20" s="1518">
        <v>0</v>
      </c>
      <c r="V20" s="1518">
        <v>-172.70015880450001</v>
      </c>
      <c r="W20" s="1518">
        <v>0</v>
      </c>
      <c r="X20" s="1518">
        <v>11.92</v>
      </c>
      <c r="Y20" s="1518">
        <v>47.8212208351</v>
      </c>
      <c r="Z20" s="1518">
        <v>0</v>
      </c>
      <c r="AA20" s="1518">
        <v>0</v>
      </c>
      <c r="AB20" s="1518">
        <v>0</v>
      </c>
      <c r="AC20" s="1518">
        <v>0</v>
      </c>
      <c r="AD20" s="1518">
        <v>0</v>
      </c>
      <c r="AE20" s="1518">
        <v>0</v>
      </c>
      <c r="AF20" s="1518">
        <v>0</v>
      </c>
      <c r="AG20" s="1518">
        <v>0</v>
      </c>
      <c r="AH20" s="1518">
        <v>0</v>
      </c>
      <c r="AI20" s="1518">
        <v>14.704904103400001</v>
      </c>
      <c r="AJ20" s="1518">
        <v>221.7359709479</v>
      </c>
      <c r="AK20" s="1518">
        <v>-175.5816987483</v>
      </c>
    </row>
    <row r="21" spans="1:37" ht="12" customHeight="1" x14ac:dyDescent="0.2">
      <c r="A21" s="820"/>
      <c r="B21" s="151"/>
      <c r="C21" s="151"/>
      <c r="D21" s="151"/>
      <c r="E21" s="151"/>
      <c r="F21" s="151"/>
      <c r="G21" s="151"/>
      <c r="H21" s="151"/>
      <c r="I21" s="151"/>
      <c r="J21" s="151"/>
      <c r="K21" s="151"/>
      <c r="L21" s="151"/>
      <c r="M21" s="151"/>
      <c r="N21" s="307"/>
      <c r="O21" s="308"/>
      <c r="P21" s="1483">
        <v>0</v>
      </c>
      <c r="Q21" s="1517"/>
      <c r="R21" s="1518"/>
      <c r="S21" s="1518"/>
      <c r="T21" s="1518"/>
      <c r="U21" s="1518"/>
      <c r="V21" s="1518"/>
      <c r="W21" s="1518"/>
      <c r="X21" s="1518"/>
      <c r="Y21" s="1518"/>
      <c r="Z21" s="1518"/>
      <c r="AA21" s="1518"/>
      <c r="AB21" s="1518"/>
      <c r="AC21" s="1518"/>
      <c r="AD21" s="1518"/>
      <c r="AE21" s="1518"/>
      <c r="AF21" s="1518"/>
      <c r="AG21" s="1518"/>
      <c r="AH21" s="1518"/>
      <c r="AI21" s="1518"/>
      <c r="AJ21" s="1518"/>
      <c r="AK21" s="1518"/>
    </row>
    <row r="22" spans="1:37" ht="12" customHeight="1" thickBot="1" x14ac:dyDescent="0.25">
      <c r="A22" s="820" t="s">
        <v>649</v>
      </c>
      <c r="B22" s="248"/>
      <c r="C22" s="248"/>
      <c r="D22" s="248"/>
      <c r="E22" s="248"/>
      <c r="F22" s="248"/>
      <c r="G22" s="248"/>
      <c r="H22" s="248"/>
      <c r="I22" s="248"/>
      <c r="J22" s="248"/>
      <c r="K22" s="248"/>
      <c r="L22" s="248"/>
      <c r="M22" s="248"/>
      <c r="N22" s="295"/>
      <c r="O22" s="288"/>
      <c r="P22" s="1483">
        <v>0</v>
      </c>
      <c r="Q22" s="1519"/>
      <c r="R22" s="1520">
        <v>3529.8678919073004</v>
      </c>
      <c r="S22" s="1520">
        <v>0</v>
      </c>
      <c r="T22" s="1520">
        <v>0</v>
      </c>
      <c r="U22" s="1520">
        <v>0</v>
      </c>
      <c r="V22" s="1520">
        <v>-66.939346172100002</v>
      </c>
      <c r="W22" s="1520">
        <v>0</v>
      </c>
      <c r="X22" s="1520">
        <v>676.58506235559992</v>
      </c>
      <c r="Y22" s="1520">
        <v>-1124.2650737553001</v>
      </c>
      <c r="Z22" s="1520">
        <v>-0.34224324319999999</v>
      </c>
      <c r="AA22" s="1520">
        <v>0</v>
      </c>
      <c r="AB22" s="1520">
        <v>0</v>
      </c>
      <c r="AC22" s="1520">
        <v>290.78414414380001</v>
      </c>
      <c r="AD22" s="1520">
        <v>290.78414414380001</v>
      </c>
      <c r="AE22" s="1520">
        <v>-8.9819820000000012E-3</v>
      </c>
      <c r="AF22" s="1520">
        <v>-255.39345777839998</v>
      </c>
      <c r="AG22" s="1520">
        <v>-255.40243976039997</v>
      </c>
      <c r="AH22" s="1520">
        <v>0</v>
      </c>
      <c r="AI22" s="1520">
        <v>188.32519600180001</v>
      </c>
      <c r="AJ22" s="1520">
        <v>3238.6131914775005</v>
      </c>
      <c r="AK22" s="1520">
        <v>-73.685087934199998</v>
      </c>
    </row>
    <row r="23" spans="1:37" ht="12" customHeight="1" thickTop="1" x14ac:dyDescent="0.2">
      <c r="A23" s="790" t="s">
        <v>187</v>
      </c>
      <c r="B23" s="248">
        <v>164.96967763149999</v>
      </c>
      <c r="C23" s="248">
        <v>3.1594009263</v>
      </c>
      <c r="D23" s="248">
        <v>0</v>
      </c>
      <c r="E23" s="248">
        <v>12.3776774238</v>
      </c>
      <c r="F23" s="248">
        <v>-33.702723706299999</v>
      </c>
      <c r="G23" s="248">
        <v>0</v>
      </c>
      <c r="H23" s="248">
        <v>14.310876586300001</v>
      </c>
      <c r="I23" s="248">
        <v>0</v>
      </c>
      <c r="J23" s="248">
        <v>0</v>
      </c>
      <c r="K23" s="248">
        <v>-5.3119841305</v>
      </c>
      <c r="L23" s="248">
        <v>0</v>
      </c>
      <c r="M23" s="758">
        <v>155.80312178540001</v>
      </c>
      <c r="N23" s="295">
        <v>2.7917241838</v>
      </c>
      <c r="O23" s="288"/>
      <c r="P23" s="1483">
        <v>-1.9705430000271917E-4</v>
      </c>
      <c r="Q23" s="1517"/>
      <c r="R23" s="1518"/>
      <c r="S23" s="1518"/>
      <c r="T23" s="1518"/>
      <c r="U23" s="1518"/>
      <c r="V23" s="1518"/>
      <c r="W23" s="1518"/>
      <c r="X23" s="1518"/>
      <c r="Y23" s="1518"/>
      <c r="Z23" s="1518"/>
      <c r="AA23" s="1518"/>
      <c r="AB23" s="1518"/>
      <c r="AC23" s="1518"/>
      <c r="AD23" s="1518"/>
      <c r="AE23" s="1518"/>
      <c r="AF23" s="1518"/>
      <c r="AG23" s="1518"/>
      <c r="AH23" s="1518"/>
      <c r="AI23" s="1518"/>
      <c r="AJ23" s="1518"/>
      <c r="AK23" s="1518"/>
    </row>
    <row r="24" spans="1:37" ht="12" hidden="1" customHeight="1" outlineLevel="1" thickBot="1" x14ac:dyDescent="0.25">
      <c r="A24" s="835" t="s">
        <v>52</v>
      </c>
      <c r="B24" s="690">
        <v>0</v>
      </c>
      <c r="C24" s="690">
        <v>0</v>
      </c>
      <c r="D24" s="690">
        <v>0</v>
      </c>
      <c r="E24" s="690">
        <v>0</v>
      </c>
      <c r="F24" s="690">
        <v>0</v>
      </c>
      <c r="G24" s="690">
        <v>0</v>
      </c>
      <c r="H24" s="690">
        <v>0</v>
      </c>
      <c r="I24" s="690">
        <v>0</v>
      </c>
      <c r="J24" s="690">
        <v>0</v>
      </c>
      <c r="K24" s="690">
        <v>0</v>
      </c>
      <c r="L24" s="690">
        <v>0</v>
      </c>
      <c r="M24" s="690">
        <v>0</v>
      </c>
      <c r="N24" s="694">
        <v>0</v>
      </c>
      <c r="O24" s="288"/>
      <c r="P24" s="1483">
        <v>0</v>
      </c>
      <c r="Q24" s="1521" t="s">
        <v>651</v>
      </c>
      <c r="R24" s="1520">
        <v>8547.9989583180013</v>
      </c>
      <c r="S24" s="1520">
        <v>0</v>
      </c>
      <c r="T24" s="1520">
        <v>0</v>
      </c>
      <c r="U24" s="1520">
        <v>0</v>
      </c>
      <c r="V24" s="1520">
        <v>-242.66449925310002</v>
      </c>
      <c r="W24" s="1520">
        <v>68.585693312699988</v>
      </c>
      <c r="X24" s="1520">
        <v>1789.9687025111998</v>
      </c>
      <c r="Y24" s="1520">
        <v>-1687.6097921316</v>
      </c>
      <c r="Z24" s="1520">
        <v>-249.35188288250001</v>
      </c>
      <c r="AA24" s="1520">
        <v>0</v>
      </c>
      <c r="AB24" s="1520">
        <v>0.60169000000000006</v>
      </c>
      <c r="AC24" s="1520">
        <v>472.2406501278</v>
      </c>
      <c r="AD24" s="1520">
        <v>472.84234012780001</v>
      </c>
      <c r="AE24" s="1520">
        <v>-8.9819820000000012E-3</v>
      </c>
      <c r="AF24" s="1520">
        <v>-614.06527089329995</v>
      </c>
      <c r="AG24" s="1522">
        <v>-614.07425287529998</v>
      </c>
      <c r="AH24" s="1520">
        <v>0</v>
      </c>
      <c r="AI24" s="1520">
        <v>518.31261706949999</v>
      </c>
      <c r="AJ24" s="1520">
        <v>8604.0078841967006</v>
      </c>
      <c r="AK24" s="1520">
        <v>-73.685087934199998</v>
      </c>
    </row>
    <row r="25" spans="1:37" ht="12" customHeight="1" collapsed="1" x14ac:dyDescent="0.2">
      <c r="A25" s="790" t="s">
        <v>48</v>
      </c>
      <c r="B25" s="248">
        <v>3010.1503555716004</v>
      </c>
      <c r="C25" s="248">
        <v>-925.2088648642</v>
      </c>
      <c r="D25" s="248">
        <v>0</v>
      </c>
      <c r="E25" s="248">
        <v>0.22</v>
      </c>
      <c r="F25" s="248">
        <v>-97.699558558599989</v>
      </c>
      <c r="G25" s="248">
        <v>0</v>
      </c>
      <c r="H25" s="248">
        <v>116.42700463049999</v>
      </c>
      <c r="I25" s="248">
        <v>0</v>
      </c>
      <c r="J25" s="248">
        <v>0</v>
      </c>
      <c r="K25" s="248">
        <v>0</v>
      </c>
      <c r="L25" s="248">
        <v>0</v>
      </c>
      <c r="M25" s="758">
        <v>2103.8884527072</v>
      </c>
      <c r="N25" s="295">
        <v>-971.7104040076</v>
      </c>
      <c r="O25" s="288"/>
      <c r="P25" s="1483">
        <v>4.8407210033474257E-4</v>
      </c>
      <c r="Q25" s="1517"/>
      <c r="R25" s="1518"/>
      <c r="S25" s="1518"/>
      <c r="T25" s="1518"/>
      <c r="U25" s="1518"/>
      <c r="V25" s="1518"/>
      <c r="W25" s="1518"/>
      <c r="X25" s="1518"/>
      <c r="Y25" s="1518"/>
      <c r="Z25" s="1518"/>
      <c r="AA25" s="1518"/>
      <c r="AB25" s="1518"/>
      <c r="AC25" s="1518"/>
      <c r="AD25" s="1518"/>
      <c r="AE25" s="1518"/>
      <c r="AF25" s="1518"/>
      <c r="AG25" s="1518"/>
      <c r="AH25" s="1518"/>
      <c r="AI25" s="1518"/>
      <c r="AJ25" s="1518"/>
      <c r="AK25" s="1518"/>
    </row>
    <row r="26" spans="1:37" ht="12" customHeight="1" x14ac:dyDescent="0.2">
      <c r="A26" s="825"/>
      <c r="B26" s="762">
        <v>3175.1200332031003</v>
      </c>
      <c r="C26" s="762">
        <v>-922.04946393789999</v>
      </c>
      <c r="D26" s="762">
        <v>0</v>
      </c>
      <c r="E26" s="762">
        <v>12.5976774238</v>
      </c>
      <c r="F26" s="762">
        <v>-131.40228226489998</v>
      </c>
      <c r="G26" s="762">
        <v>0</v>
      </c>
      <c r="H26" s="762">
        <v>130.73788121679999</v>
      </c>
      <c r="I26" s="762">
        <v>0</v>
      </c>
      <c r="J26" s="762">
        <v>0</v>
      </c>
      <c r="K26" s="762">
        <v>-5.3119841305</v>
      </c>
      <c r="L26" s="762">
        <v>0</v>
      </c>
      <c r="M26" s="827">
        <v>2259.6915744926</v>
      </c>
      <c r="N26" s="796">
        <v>-968.91867982379995</v>
      </c>
      <c r="O26" s="288"/>
      <c r="P26" s="1483">
        <v>2.8701780047413195E-4</v>
      </c>
      <c r="Q26" s="815" t="s">
        <v>649</v>
      </c>
      <c r="R26" s="1518"/>
      <c r="S26" s="1518"/>
      <c r="T26" s="1518"/>
      <c r="U26" s="1518"/>
      <c r="V26" s="1518"/>
      <c r="W26" s="1518"/>
      <c r="X26" s="1518"/>
      <c r="Y26" s="1518"/>
      <c r="Z26" s="1518"/>
      <c r="AA26" s="1518"/>
      <c r="AB26" s="1518"/>
      <c r="AC26" s="1518"/>
      <c r="AD26" s="1518"/>
      <c r="AE26" s="1518"/>
      <c r="AF26" s="1518"/>
      <c r="AG26" s="1518"/>
      <c r="AH26" s="1518"/>
      <c r="AI26" s="1518"/>
      <c r="AJ26" s="1518"/>
      <c r="AK26" s="1518"/>
    </row>
    <row r="27" spans="1:37" ht="12" customHeight="1" x14ac:dyDescent="0.2">
      <c r="O27" s="308"/>
      <c r="P27" s="1483">
        <v>0</v>
      </c>
      <c r="Q27" s="1517" t="s">
        <v>51</v>
      </c>
      <c r="R27" s="1518">
        <v>0</v>
      </c>
      <c r="S27" s="1518">
        <v>0</v>
      </c>
      <c r="T27" s="1518">
        <v>0</v>
      </c>
      <c r="U27" s="1518">
        <v>0</v>
      </c>
      <c r="V27" s="1518">
        <v>0</v>
      </c>
      <c r="W27" s="1518">
        <v>0</v>
      </c>
      <c r="X27" s="1518">
        <v>0</v>
      </c>
      <c r="Y27" s="1518">
        <v>0</v>
      </c>
      <c r="Z27" s="1518">
        <v>0</v>
      </c>
      <c r="AA27" s="1518">
        <v>0</v>
      </c>
      <c r="AB27" s="1518">
        <v>0</v>
      </c>
      <c r="AC27" s="1518">
        <v>0</v>
      </c>
      <c r="AD27" s="1518">
        <v>0</v>
      </c>
      <c r="AE27" s="1518">
        <v>0</v>
      </c>
      <c r="AF27" s="1518">
        <v>0</v>
      </c>
      <c r="AG27" s="1518">
        <v>0</v>
      </c>
      <c r="AH27" s="1518">
        <v>0</v>
      </c>
      <c r="AI27" s="1518">
        <v>0</v>
      </c>
      <c r="AJ27" s="1518">
        <v>0</v>
      </c>
      <c r="AK27" s="1518">
        <v>0</v>
      </c>
    </row>
    <row r="28" spans="1:37" ht="13.5" customHeight="1" x14ac:dyDescent="0.2">
      <c r="A28" s="1487"/>
      <c r="B28" s="1380"/>
      <c r="C28" s="1380"/>
      <c r="D28" s="1380"/>
      <c r="E28" s="1380"/>
      <c r="F28" s="1380"/>
      <c r="G28" s="1380"/>
      <c r="H28" s="1380"/>
      <c r="I28" s="1380"/>
      <c r="J28" s="1380"/>
      <c r="K28" s="1380"/>
      <c r="L28" s="1380"/>
      <c r="M28" s="1381"/>
      <c r="N28" s="1382"/>
      <c r="P28" s="1483">
        <v>0</v>
      </c>
      <c r="Q28" s="1517" t="s">
        <v>187</v>
      </c>
      <c r="R28" s="1518">
        <v>164.96967763149999</v>
      </c>
      <c r="S28" s="1518">
        <v>0</v>
      </c>
      <c r="T28" s="1518">
        <v>-1.53206700000737E-4</v>
      </c>
      <c r="U28" s="1518">
        <v>0</v>
      </c>
      <c r="V28" s="1518">
        <v>3.1594009263</v>
      </c>
      <c r="W28" s="1518">
        <v>0</v>
      </c>
      <c r="X28" s="1518">
        <v>12.3776774238</v>
      </c>
      <c r="Y28" s="1518">
        <v>-33.702723706299999</v>
      </c>
      <c r="Z28" s="1518">
        <v>0</v>
      </c>
      <c r="AA28" s="1518">
        <v>0</v>
      </c>
      <c r="AB28" s="1518">
        <v>0</v>
      </c>
      <c r="AC28" s="1518">
        <v>0</v>
      </c>
      <c r="AD28" s="1518">
        <v>0</v>
      </c>
      <c r="AE28" s="1518">
        <v>0</v>
      </c>
      <c r="AF28" s="1518">
        <v>-5.3119841305</v>
      </c>
      <c r="AG28" s="1518">
        <v>-5.3119841305</v>
      </c>
      <c r="AH28" s="1518">
        <v>0</v>
      </c>
      <c r="AI28" s="1518">
        <v>14.310876586300001</v>
      </c>
      <c r="AJ28" s="1518">
        <v>155.80312178540001</v>
      </c>
      <c r="AK28" s="1518">
        <v>2.7917241838</v>
      </c>
    </row>
    <row r="29" spans="1:37" ht="74.25" customHeight="1" x14ac:dyDescent="0.2">
      <c r="A29" s="783" t="s">
        <v>5</v>
      </c>
      <c r="B29" s="850" t="s">
        <v>1002</v>
      </c>
      <c r="C29" s="846" t="s">
        <v>663</v>
      </c>
      <c r="D29" s="846" t="s">
        <v>664</v>
      </c>
      <c r="E29" s="846" t="s">
        <v>665</v>
      </c>
      <c r="F29" s="846" t="s">
        <v>666</v>
      </c>
      <c r="G29" s="846" t="s">
        <v>667</v>
      </c>
      <c r="H29" s="846" t="s">
        <v>668</v>
      </c>
      <c r="I29" s="1298" t="s">
        <v>858</v>
      </c>
      <c r="J29" s="846" t="s">
        <v>669</v>
      </c>
      <c r="K29" s="846" t="s">
        <v>670</v>
      </c>
      <c r="L29" s="846" t="s">
        <v>955</v>
      </c>
      <c r="M29" s="850" t="s">
        <v>944</v>
      </c>
      <c r="N29" s="847" t="s">
        <v>1122</v>
      </c>
      <c r="P29" s="1483"/>
      <c r="Q29" s="1517" t="s">
        <v>52</v>
      </c>
      <c r="R29" s="1518">
        <v>0</v>
      </c>
      <c r="S29" s="1518">
        <v>0</v>
      </c>
      <c r="T29" s="1518">
        <v>0</v>
      </c>
      <c r="U29" s="1518">
        <v>0</v>
      </c>
      <c r="V29" s="1518">
        <v>0</v>
      </c>
      <c r="W29" s="1518">
        <v>0</v>
      </c>
      <c r="X29" s="1518">
        <v>0</v>
      </c>
      <c r="Y29" s="1518">
        <v>0</v>
      </c>
      <c r="Z29" s="1518">
        <v>0</v>
      </c>
      <c r="AA29" s="1518">
        <v>0</v>
      </c>
      <c r="AB29" s="1518">
        <v>0</v>
      </c>
      <c r="AC29" s="1518">
        <v>0</v>
      </c>
      <c r="AD29" s="1518">
        <v>0</v>
      </c>
      <c r="AE29" s="1518">
        <v>0</v>
      </c>
      <c r="AF29" s="1518">
        <v>0</v>
      </c>
      <c r="AG29" s="1518">
        <v>0</v>
      </c>
      <c r="AH29" s="1518">
        <v>0</v>
      </c>
      <c r="AI29" s="1518">
        <v>0</v>
      </c>
      <c r="AJ29" s="1518">
        <v>0</v>
      </c>
      <c r="AK29" s="1518">
        <v>0</v>
      </c>
    </row>
    <row r="30" spans="1:37" ht="13.5" customHeight="1" x14ac:dyDescent="0.2">
      <c r="A30" s="820" t="s">
        <v>641</v>
      </c>
      <c r="B30" s="248"/>
      <c r="C30" s="248"/>
      <c r="D30" s="248"/>
      <c r="E30" s="248"/>
      <c r="F30" s="248"/>
      <c r="G30" s="248"/>
      <c r="H30" s="248"/>
      <c r="I30" s="248"/>
      <c r="J30" s="248"/>
      <c r="K30" s="248"/>
      <c r="L30" s="248"/>
      <c r="M30" s="248"/>
      <c r="N30" s="295"/>
      <c r="P30" s="1483">
        <v>0</v>
      </c>
      <c r="Q30" s="1517" t="s">
        <v>48</v>
      </c>
      <c r="R30" s="1518">
        <v>3010.1503555716004</v>
      </c>
      <c r="S30" s="1518">
        <v>0</v>
      </c>
      <c r="T30" s="1518">
        <v>0</v>
      </c>
      <c r="U30" s="1518">
        <v>0</v>
      </c>
      <c r="V30" s="1518">
        <v>-925.2088648642</v>
      </c>
      <c r="W30" s="1518">
        <v>0</v>
      </c>
      <c r="X30" s="1518">
        <v>0.22</v>
      </c>
      <c r="Y30" s="1518">
        <v>-97.699558558599989</v>
      </c>
      <c r="Z30" s="1518">
        <v>0</v>
      </c>
      <c r="AA30" s="1518">
        <v>0</v>
      </c>
      <c r="AB30" s="1518">
        <v>0</v>
      </c>
      <c r="AC30" s="1518">
        <v>0</v>
      </c>
      <c r="AD30" s="1518">
        <v>0</v>
      </c>
      <c r="AE30" s="1518">
        <v>0</v>
      </c>
      <c r="AF30" s="1518">
        <v>0</v>
      </c>
      <c r="AG30" s="1518">
        <v>0</v>
      </c>
      <c r="AH30" s="1518">
        <v>0</v>
      </c>
      <c r="AI30" s="1518">
        <v>116.42700463049999</v>
      </c>
      <c r="AJ30" s="1518">
        <v>2103.8884527072</v>
      </c>
      <c r="AK30" s="1518">
        <v>-971.7104040076</v>
      </c>
    </row>
    <row r="31" spans="1:37" ht="13.5" customHeight="1" x14ac:dyDescent="0.2">
      <c r="A31" s="820" t="s">
        <v>661</v>
      </c>
      <c r="B31" s="180"/>
      <c r="C31" s="180"/>
      <c r="D31" s="180"/>
      <c r="E31" s="180"/>
      <c r="F31" s="180"/>
      <c r="G31" s="180"/>
      <c r="H31" s="180"/>
      <c r="I31" s="180"/>
      <c r="J31" s="180"/>
      <c r="K31" s="180"/>
      <c r="L31" s="180"/>
      <c r="M31" s="753"/>
      <c r="N31" s="753"/>
      <c r="P31" s="1483">
        <v>0</v>
      </c>
      <c r="Q31" s="1517"/>
      <c r="R31" s="1518"/>
      <c r="S31" s="1518"/>
      <c r="T31" s="1518"/>
      <c r="U31" s="1518"/>
      <c r="V31" s="1518"/>
      <c r="W31" s="1518"/>
      <c r="X31" s="1518"/>
      <c r="Y31" s="1518"/>
      <c r="Z31" s="1518"/>
      <c r="AA31" s="1518"/>
      <c r="AB31" s="1518"/>
      <c r="AC31" s="1518"/>
      <c r="AD31" s="1518"/>
      <c r="AE31" s="1518"/>
      <c r="AF31" s="1518"/>
      <c r="AG31" s="1518"/>
      <c r="AH31" s="1518"/>
      <c r="AI31" s="1518"/>
      <c r="AJ31" s="1518"/>
      <c r="AK31" s="1518"/>
    </row>
    <row r="32" spans="1:37" ht="12" customHeight="1" thickBot="1" x14ac:dyDescent="0.25">
      <c r="A32" s="790" t="s">
        <v>198</v>
      </c>
      <c r="B32" s="163">
        <v>322.31769933039999</v>
      </c>
      <c r="C32" s="163">
        <v>46.527897939900001</v>
      </c>
      <c r="D32" s="163">
        <v>-11.5503610555</v>
      </c>
      <c r="E32" s="163">
        <v>59.970142537500003</v>
      </c>
      <c r="F32" s="163">
        <v>-153.0557031164</v>
      </c>
      <c r="G32" s="163">
        <v>0</v>
      </c>
      <c r="H32" s="163">
        <v>16.604777398700001</v>
      </c>
      <c r="I32" s="163">
        <v>0</v>
      </c>
      <c r="J32" s="163">
        <v>0.1136213125</v>
      </c>
      <c r="K32" s="163">
        <v>-0.55857916920000006</v>
      </c>
      <c r="L32" s="163">
        <v>0</v>
      </c>
      <c r="M32" s="662">
        <v>280.3697905816</v>
      </c>
      <c r="N32" s="662">
        <v>0</v>
      </c>
      <c r="O32" s="288" t="s">
        <v>680</v>
      </c>
      <c r="P32" s="1483">
        <v>-2.9540370002223426E-4</v>
      </c>
      <c r="Q32" s="1519"/>
      <c r="R32" s="1520">
        <v>3175.1200332031003</v>
      </c>
      <c r="S32" s="1520">
        <v>0</v>
      </c>
      <c r="T32" s="1520">
        <v>-1.53206700000737E-4</v>
      </c>
      <c r="U32" s="1520">
        <v>0</v>
      </c>
      <c r="V32" s="1520">
        <v>-922.04946393789999</v>
      </c>
      <c r="W32" s="1520">
        <v>0</v>
      </c>
      <c r="X32" s="1520">
        <v>12.5976774238</v>
      </c>
      <c r="Y32" s="1520">
        <v>-131.40228226489998</v>
      </c>
      <c r="Z32" s="1520">
        <v>0</v>
      </c>
      <c r="AA32" s="1520">
        <v>0</v>
      </c>
      <c r="AB32" s="1520">
        <v>0</v>
      </c>
      <c r="AC32" s="1520">
        <v>0</v>
      </c>
      <c r="AD32" s="1520">
        <v>0</v>
      </c>
      <c r="AE32" s="1520">
        <v>0</v>
      </c>
      <c r="AF32" s="1520">
        <v>-5.3119841305</v>
      </c>
      <c r="AG32" s="1520">
        <v>-5.3119841305</v>
      </c>
      <c r="AH32" s="1520">
        <v>0</v>
      </c>
      <c r="AI32" s="1520">
        <v>130.73788121679999</v>
      </c>
      <c r="AJ32" s="1520">
        <v>2259.6915744926</v>
      </c>
      <c r="AK32" s="1520">
        <v>-968.91867982379995</v>
      </c>
    </row>
    <row r="33" spans="1:39" ht="12" customHeight="1" thickTop="1" x14ac:dyDescent="0.15">
      <c r="A33" s="790" t="s">
        <v>284</v>
      </c>
      <c r="B33" s="163">
        <v>3162.2474578831002</v>
      </c>
      <c r="C33" s="163">
        <v>27.8789116572</v>
      </c>
      <c r="D33" s="163">
        <v>44.909935368699998</v>
      </c>
      <c r="E33" s="163">
        <v>1418.6376669063998</v>
      </c>
      <c r="F33" s="163">
        <v>-503.51872398210003</v>
      </c>
      <c r="G33" s="163">
        <v>-267.58352932319997</v>
      </c>
      <c r="H33" s="163">
        <v>225.6196106699</v>
      </c>
      <c r="I33" s="163">
        <v>0</v>
      </c>
      <c r="J33" s="163">
        <v>257.74017104569998</v>
      </c>
      <c r="K33" s="163">
        <v>-502.89063759710001</v>
      </c>
      <c r="L33" s="163">
        <v>-59.612736073999997</v>
      </c>
      <c r="M33" s="759">
        <v>3803.4294635308997</v>
      </c>
      <c r="N33" s="662">
        <v>0</v>
      </c>
      <c r="O33" s="288" t="s">
        <v>680</v>
      </c>
      <c r="P33" s="1483">
        <v>-1.3369762991715106E-3</v>
      </c>
      <c r="Q33" s="810"/>
      <c r="R33" s="810"/>
    </row>
    <row r="34" spans="1:39" ht="21.75" hidden="1" customHeight="1" outlineLevel="1" x14ac:dyDescent="0.15">
      <c r="A34" s="835" t="s">
        <v>644</v>
      </c>
      <c r="B34" s="680">
        <v>0</v>
      </c>
      <c r="C34" s="680">
        <v>0</v>
      </c>
      <c r="D34" s="680">
        <v>0</v>
      </c>
      <c r="E34" s="680">
        <v>0</v>
      </c>
      <c r="F34" s="680">
        <v>0</v>
      </c>
      <c r="G34" s="680">
        <v>0</v>
      </c>
      <c r="H34" s="680">
        <v>0</v>
      </c>
      <c r="I34" s="680">
        <v>0</v>
      </c>
      <c r="J34" s="680">
        <v>0</v>
      </c>
      <c r="K34" s="680">
        <v>0</v>
      </c>
      <c r="L34" s="680">
        <v>0</v>
      </c>
      <c r="M34" s="1399">
        <v>0</v>
      </c>
      <c r="N34" s="688">
        <v>0</v>
      </c>
      <c r="O34" s="288" t="s">
        <v>680</v>
      </c>
      <c r="P34" s="1483">
        <v>0</v>
      </c>
      <c r="Q34" s="810"/>
      <c r="R34" s="810"/>
    </row>
    <row r="35" spans="1:39" ht="12" customHeight="1" collapsed="1" x14ac:dyDescent="0.15">
      <c r="A35" s="790" t="s">
        <v>645</v>
      </c>
      <c r="B35" s="163">
        <v>825.79272964379993</v>
      </c>
      <c r="C35" s="163">
        <v>-115.5012874807</v>
      </c>
      <c r="D35" s="163">
        <v>1.7781143890000002</v>
      </c>
      <c r="E35" s="163">
        <v>155.26868242379999</v>
      </c>
      <c r="F35" s="163">
        <v>-51.854579464700002</v>
      </c>
      <c r="G35" s="163">
        <v>-8.9854530405999995</v>
      </c>
      <c r="H35" s="163">
        <v>111.5741279338</v>
      </c>
      <c r="I35" s="163">
        <v>0</v>
      </c>
      <c r="J35" s="163">
        <v>17.316819687399999</v>
      </c>
      <c r="K35" s="163">
        <v>0</v>
      </c>
      <c r="L35" s="163">
        <v>-1.0567941638</v>
      </c>
      <c r="M35" s="758">
        <v>934.33181229820002</v>
      </c>
      <c r="N35" s="295">
        <v>0</v>
      </c>
      <c r="O35" s="288" t="s">
        <v>680</v>
      </c>
      <c r="P35" s="1483">
        <v>5.4762979993938643E-4</v>
      </c>
      <c r="Q35" s="810"/>
      <c r="R35" s="810"/>
    </row>
    <row r="36" spans="1:39" ht="15" customHeight="1" x14ac:dyDescent="0.15">
      <c r="A36" s="825"/>
      <c r="B36" s="762">
        <v>4310.3578868573004</v>
      </c>
      <c r="C36" s="762">
        <v>-41.094477883600007</v>
      </c>
      <c r="D36" s="762">
        <v>35.137688702200002</v>
      </c>
      <c r="E36" s="762">
        <v>1633.8764918677</v>
      </c>
      <c r="F36" s="762">
        <v>-708.42900656320001</v>
      </c>
      <c r="G36" s="762">
        <v>-276.56898236379999</v>
      </c>
      <c r="H36" s="762">
        <v>353.79851600240005</v>
      </c>
      <c r="I36" s="762">
        <v>0</v>
      </c>
      <c r="J36" s="762">
        <v>275.17061204560002</v>
      </c>
      <c r="K36" s="762">
        <v>-503.44921676629997</v>
      </c>
      <c r="L36" s="762">
        <v>-60.669530237799997</v>
      </c>
      <c r="M36" s="762">
        <v>5018.1299816604987</v>
      </c>
      <c r="N36" s="796">
        <v>0</v>
      </c>
      <c r="O36" s="288" t="s">
        <v>680</v>
      </c>
      <c r="P36" s="1483">
        <v>0</v>
      </c>
    </row>
    <row r="37" spans="1:39" ht="12" customHeight="1" x14ac:dyDescent="0.15">
      <c r="A37" s="790"/>
      <c r="B37" s="248"/>
      <c r="C37" s="248"/>
      <c r="D37" s="248"/>
      <c r="E37" s="248"/>
      <c r="F37" s="248"/>
      <c r="G37" s="248"/>
      <c r="H37" s="248"/>
      <c r="I37" s="248"/>
      <c r="J37" s="248"/>
      <c r="K37" s="248"/>
      <c r="L37" s="248"/>
      <c r="M37" s="248"/>
      <c r="N37" s="295"/>
      <c r="O37" s="288"/>
      <c r="P37" s="1483">
        <v>0</v>
      </c>
    </row>
    <row r="38" spans="1:39" ht="12" customHeight="1" x14ac:dyDescent="0.15">
      <c r="A38" s="820" t="s">
        <v>646</v>
      </c>
      <c r="B38" s="248"/>
      <c r="C38" s="248"/>
      <c r="D38" s="248"/>
      <c r="E38" s="248"/>
      <c r="F38" s="248"/>
      <c r="G38" s="248"/>
      <c r="H38" s="248"/>
      <c r="I38" s="248"/>
      <c r="J38" s="248"/>
      <c r="K38" s="248"/>
      <c r="L38" s="248"/>
      <c r="M38" s="248"/>
      <c r="N38" s="295"/>
      <c r="O38" s="288"/>
      <c r="P38" s="1483">
        <v>0</v>
      </c>
    </row>
    <row r="39" spans="1:39" ht="12" hidden="1" customHeight="1" outlineLevel="1" x14ac:dyDescent="0.15">
      <c r="A39" s="835" t="s">
        <v>198</v>
      </c>
      <c r="B39" s="680">
        <v>0</v>
      </c>
      <c r="C39" s="680">
        <v>3.0102299999999998E-5</v>
      </c>
      <c r="D39" s="680">
        <v>0</v>
      </c>
      <c r="E39" s="680">
        <v>1.8520469599999999E-2</v>
      </c>
      <c r="F39" s="680">
        <v>0</v>
      </c>
      <c r="G39" s="680">
        <v>0</v>
      </c>
      <c r="H39" s="680">
        <v>0</v>
      </c>
      <c r="I39" s="680">
        <v>0</v>
      </c>
      <c r="J39" s="680">
        <v>0</v>
      </c>
      <c r="K39" s="680">
        <v>-1.85505719E-2</v>
      </c>
      <c r="L39" s="680">
        <v>0</v>
      </c>
      <c r="M39" s="837">
        <v>0</v>
      </c>
      <c r="N39" s="694">
        <v>2.72704735E-2</v>
      </c>
      <c r="O39" s="288" t="s">
        <v>680</v>
      </c>
      <c r="P39" s="1483">
        <v>0</v>
      </c>
    </row>
    <row r="40" spans="1:39" ht="12" customHeight="1" collapsed="1" x14ac:dyDescent="0.15">
      <c r="A40" s="790" t="s">
        <v>284</v>
      </c>
      <c r="B40" s="163">
        <v>17.228241109499997</v>
      </c>
      <c r="C40" s="163">
        <v>-1.4303011154999998</v>
      </c>
      <c r="D40" s="163">
        <v>0</v>
      </c>
      <c r="E40" s="163">
        <v>6.4172486456</v>
      </c>
      <c r="F40" s="163">
        <v>0</v>
      </c>
      <c r="G40" s="163">
        <v>-9.0597983145000001</v>
      </c>
      <c r="H40" s="163">
        <v>2.1264357309000004</v>
      </c>
      <c r="I40" s="163">
        <v>0</v>
      </c>
      <c r="J40" s="163">
        <v>1.5027167368999998</v>
      </c>
      <c r="K40" s="163">
        <v>-3.3865141500000001E-2</v>
      </c>
      <c r="L40" s="163">
        <v>0</v>
      </c>
      <c r="M40" s="758">
        <v>16.7506776514</v>
      </c>
      <c r="N40" s="295">
        <v>1.4182048941000001</v>
      </c>
      <c r="P40" s="1483">
        <v>0</v>
      </c>
    </row>
    <row r="41" spans="1:39" ht="12" hidden="1" customHeight="1" outlineLevel="1" x14ac:dyDescent="0.15">
      <c r="A41" s="835" t="s">
        <v>644</v>
      </c>
      <c r="B41" s="680">
        <v>0</v>
      </c>
      <c r="C41" s="680">
        <v>0</v>
      </c>
      <c r="D41" s="680">
        <v>0</v>
      </c>
      <c r="E41" s="680">
        <v>0</v>
      </c>
      <c r="F41" s="680">
        <v>0</v>
      </c>
      <c r="G41" s="680">
        <v>0</v>
      </c>
      <c r="H41" s="680">
        <v>0</v>
      </c>
      <c r="I41" s="680">
        <v>0</v>
      </c>
      <c r="J41" s="680">
        <v>0</v>
      </c>
      <c r="K41" s="680">
        <v>0</v>
      </c>
      <c r="L41" s="680">
        <v>0</v>
      </c>
      <c r="M41" s="837">
        <v>0</v>
      </c>
      <c r="N41" s="694">
        <v>0</v>
      </c>
      <c r="P41" s="1483">
        <v>0</v>
      </c>
    </row>
    <row r="42" spans="1:39" ht="12" customHeight="1" collapsed="1" x14ac:dyDescent="0.15">
      <c r="A42" s="790" t="s">
        <v>645</v>
      </c>
      <c r="B42" s="163">
        <v>1216.6843540783</v>
      </c>
      <c r="C42" s="163">
        <v>20.719965382900003</v>
      </c>
      <c r="D42" s="163">
        <v>0</v>
      </c>
      <c r="E42" s="163">
        <v>57.052618905900005</v>
      </c>
      <c r="F42" s="163">
        <v>-269.33571644360001</v>
      </c>
      <c r="G42" s="163">
        <v>0</v>
      </c>
      <c r="H42" s="163">
        <v>155.5253591572</v>
      </c>
      <c r="I42" s="163">
        <v>0</v>
      </c>
      <c r="J42" s="163">
        <v>117.861213128</v>
      </c>
      <c r="K42" s="163">
        <v>-61.765818785599997</v>
      </c>
      <c r="L42" s="163">
        <v>0</v>
      </c>
      <c r="M42" s="758">
        <v>1236.7415916182001</v>
      </c>
      <c r="N42" s="295">
        <v>24.9400875963</v>
      </c>
      <c r="P42" s="1483">
        <v>3.8380489991141076E-4</v>
      </c>
    </row>
    <row r="43" spans="1:39" s="313" customFormat="1" ht="12" customHeight="1" x14ac:dyDescent="0.15">
      <c r="A43" s="790" t="s">
        <v>178</v>
      </c>
      <c r="B43" s="163">
        <v>1989.1961095673</v>
      </c>
      <c r="C43" s="163">
        <v>92.159478897299991</v>
      </c>
      <c r="D43" s="163">
        <v>0</v>
      </c>
      <c r="E43" s="163">
        <v>534.11736567109995</v>
      </c>
      <c r="F43" s="163">
        <v>-639.50228649589997</v>
      </c>
      <c r="G43" s="163">
        <v>0</v>
      </c>
      <c r="H43" s="163">
        <v>37.729183314499998</v>
      </c>
      <c r="I43" s="163">
        <v>0</v>
      </c>
      <c r="J43" s="163">
        <v>90.248846379</v>
      </c>
      <c r="K43" s="163">
        <v>-147.56515646029999</v>
      </c>
      <c r="L43" s="163">
        <v>0</v>
      </c>
      <c r="M43" s="758">
        <v>1956.3856178239</v>
      </c>
      <c r="N43" s="295">
        <v>85.473113216100003</v>
      </c>
      <c r="P43" s="1483">
        <v>-2.0769509003457642E-3</v>
      </c>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row>
    <row r="44" spans="1:39" ht="12" customHeight="1" x14ac:dyDescent="0.15">
      <c r="A44" s="790" t="s">
        <v>48</v>
      </c>
      <c r="B44" s="163">
        <v>328.4581093095</v>
      </c>
      <c r="C44" s="163">
        <v>65.619783030199997</v>
      </c>
      <c r="D44" s="163">
        <v>0</v>
      </c>
      <c r="E44" s="163">
        <v>0</v>
      </c>
      <c r="F44" s="163">
        <v>-16.706199595400001</v>
      </c>
      <c r="G44" s="163">
        <v>0</v>
      </c>
      <c r="H44" s="163">
        <v>17.312990300599999</v>
      </c>
      <c r="I44" s="163">
        <v>-74.693708611399998</v>
      </c>
      <c r="J44" s="163">
        <v>0</v>
      </c>
      <c r="K44" s="163">
        <v>0</v>
      </c>
      <c r="L44" s="163">
        <v>0</v>
      </c>
      <c r="M44" s="758">
        <v>319.9900048138</v>
      </c>
      <c r="N44" s="295">
        <v>-76.192576649900005</v>
      </c>
      <c r="O44" s="288"/>
      <c r="P44" s="1483">
        <v>9.6961970001530062E-4</v>
      </c>
    </row>
    <row r="45" spans="1:39" ht="12" customHeight="1" x14ac:dyDescent="0.15">
      <c r="A45" s="825"/>
      <c r="B45" s="762">
        <v>3551.5668140645998</v>
      </c>
      <c r="C45" s="762">
        <v>177.0689562972</v>
      </c>
      <c r="D45" s="762">
        <v>0</v>
      </c>
      <c r="E45" s="762">
        <v>597.60575369219998</v>
      </c>
      <c r="F45" s="762">
        <v>-925.54420253490002</v>
      </c>
      <c r="G45" s="762">
        <v>-9.0597983145000001</v>
      </c>
      <c r="H45" s="762">
        <v>212.69396850320001</v>
      </c>
      <c r="I45" s="762">
        <v>-74.693708611399998</v>
      </c>
      <c r="J45" s="762">
        <v>209.61277624390002</v>
      </c>
      <c r="K45" s="762">
        <v>-209.38339095929999</v>
      </c>
      <c r="L45" s="762">
        <v>0</v>
      </c>
      <c r="M45" s="762">
        <v>3529.8671683810003</v>
      </c>
      <c r="N45" s="796">
        <v>35.666099530099991</v>
      </c>
      <c r="O45" s="288"/>
      <c r="P45" s="1483">
        <v>0</v>
      </c>
    </row>
    <row r="46" spans="1:39" ht="12" customHeight="1" x14ac:dyDescent="0.15">
      <c r="A46" s="820"/>
      <c r="B46" s="151"/>
      <c r="C46" s="151"/>
      <c r="D46" s="151"/>
      <c r="E46" s="151"/>
      <c r="F46" s="151"/>
      <c r="G46" s="151"/>
      <c r="H46" s="151"/>
      <c r="I46" s="151"/>
      <c r="J46" s="151"/>
      <c r="K46" s="151"/>
      <c r="L46" s="151"/>
      <c r="M46" s="151"/>
      <c r="N46" s="307"/>
      <c r="O46" s="288"/>
      <c r="P46" s="1483">
        <v>0</v>
      </c>
    </row>
    <row r="47" spans="1:39" ht="12" customHeight="1" x14ac:dyDescent="0.15">
      <c r="A47" s="820" t="s">
        <v>649</v>
      </c>
      <c r="B47" s="248"/>
      <c r="C47" s="248"/>
      <c r="D47" s="248"/>
      <c r="E47" s="248"/>
      <c r="F47" s="248"/>
      <c r="G47" s="248"/>
      <c r="H47" s="248"/>
      <c r="I47" s="248"/>
      <c r="J47" s="248"/>
      <c r="K47" s="248"/>
      <c r="L47" s="248"/>
      <c r="M47" s="248"/>
      <c r="N47" s="295"/>
      <c r="O47" s="288"/>
      <c r="P47" s="1483">
        <v>0</v>
      </c>
    </row>
    <row r="48" spans="1:39" ht="12" customHeight="1" x14ac:dyDescent="0.15">
      <c r="A48" s="790" t="s">
        <v>187</v>
      </c>
      <c r="B48" s="248">
        <v>114.3066995591</v>
      </c>
      <c r="C48" s="248">
        <v>3.7552191450999999</v>
      </c>
      <c r="D48" s="248">
        <v>0</v>
      </c>
      <c r="E48" s="248">
        <v>31.87</v>
      </c>
      <c r="F48" s="248">
        <v>-0.96650451539999993</v>
      </c>
      <c r="G48" s="248">
        <v>0</v>
      </c>
      <c r="H48" s="248">
        <v>16.004263442500001</v>
      </c>
      <c r="I48" s="248">
        <v>0</v>
      </c>
      <c r="J48" s="248">
        <v>0</v>
      </c>
      <c r="K48" s="248">
        <v>0</v>
      </c>
      <c r="L48" s="248">
        <v>0</v>
      </c>
      <c r="M48" s="758">
        <v>164.96967763149999</v>
      </c>
      <c r="N48" s="295">
        <v>3.9490685893999999</v>
      </c>
      <c r="O48" s="288"/>
      <c r="P48" s="1483">
        <v>-2.00003569261753E-10</v>
      </c>
    </row>
    <row r="49" spans="1:39" s="313" customFormat="1" ht="12" hidden="1" customHeight="1" outlineLevel="1" x14ac:dyDescent="0.15">
      <c r="A49" s="835" t="s">
        <v>52</v>
      </c>
      <c r="B49" s="690">
        <v>0</v>
      </c>
      <c r="C49" s="690">
        <v>0</v>
      </c>
      <c r="D49" s="690">
        <v>0</v>
      </c>
      <c r="E49" s="690">
        <v>0</v>
      </c>
      <c r="F49" s="690">
        <v>0</v>
      </c>
      <c r="G49" s="690">
        <v>0</v>
      </c>
      <c r="H49" s="690">
        <v>0</v>
      </c>
      <c r="I49" s="690">
        <v>0</v>
      </c>
      <c r="J49" s="690">
        <v>0</v>
      </c>
      <c r="K49" s="690">
        <v>0</v>
      </c>
      <c r="L49" s="690">
        <v>0</v>
      </c>
      <c r="M49" s="690">
        <v>0</v>
      </c>
      <c r="N49" s="694">
        <v>0</v>
      </c>
      <c r="O49" s="308"/>
      <c r="P49" s="1483">
        <v>0</v>
      </c>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row>
    <row r="50" spans="1:39" ht="12" customHeight="1" collapsed="1" x14ac:dyDescent="0.15">
      <c r="A50" s="790" t="s">
        <v>48</v>
      </c>
      <c r="B50" s="248">
        <v>1430.9415373774</v>
      </c>
      <c r="C50" s="248">
        <v>1621.7907382105</v>
      </c>
      <c r="D50" s="248">
        <v>0</v>
      </c>
      <c r="E50" s="248">
        <v>0.23699999999999999</v>
      </c>
      <c r="F50" s="248">
        <v>-41.378258580299999</v>
      </c>
      <c r="G50" s="248">
        <v>0</v>
      </c>
      <c r="H50" s="248">
        <v>105.6042215575</v>
      </c>
      <c r="I50" s="248">
        <v>-74.693708611399998</v>
      </c>
      <c r="J50" s="248">
        <v>0</v>
      </c>
      <c r="K50" s="248">
        <v>0</v>
      </c>
      <c r="L50" s="248">
        <v>-32.350855662199997</v>
      </c>
      <c r="M50" s="758">
        <v>3010.1503555716004</v>
      </c>
      <c r="N50" s="295">
        <v>1752.1138282125999</v>
      </c>
      <c r="O50" s="308"/>
      <c r="P50" s="1483">
        <v>3.1871989949650015E-4</v>
      </c>
    </row>
    <row r="51" spans="1:39" ht="12" customHeight="1" x14ac:dyDescent="0.15">
      <c r="A51" s="825"/>
      <c r="B51" s="762">
        <v>1545.2482369365</v>
      </c>
      <c r="C51" s="762">
        <v>1625.5459573556002</v>
      </c>
      <c r="D51" s="762">
        <v>0</v>
      </c>
      <c r="E51" s="762">
        <v>32.106999999999999</v>
      </c>
      <c r="F51" s="762">
        <v>-42.344763095699996</v>
      </c>
      <c r="G51" s="762">
        <v>0</v>
      </c>
      <c r="H51" s="762">
        <v>121.608485</v>
      </c>
      <c r="I51" s="762">
        <v>-74.693708611399998</v>
      </c>
      <c r="J51" s="762">
        <v>0</v>
      </c>
      <c r="K51" s="762">
        <v>0</v>
      </c>
      <c r="L51" s="762">
        <v>-32.350855662199997</v>
      </c>
      <c r="M51" s="827">
        <v>3175.1200332031003</v>
      </c>
      <c r="N51" s="796">
        <v>1756.0628968020001</v>
      </c>
      <c r="O51" s="308"/>
      <c r="P51" s="1484">
        <v>3.1871970031716046E-4</v>
      </c>
    </row>
    <row r="52" spans="1:39" ht="12" customHeight="1" x14ac:dyDescent="0.15">
      <c r="A52" s="193" t="s">
        <v>681</v>
      </c>
      <c r="O52" s="308"/>
      <c r="P52" s="308"/>
    </row>
    <row r="53" spans="1:39" ht="12" customHeight="1" x14ac:dyDescent="0.15">
      <c r="A53" s="193" t="s">
        <v>682</v>
      </c>
      <c r="O53" s="308"/>
      <c r="P53" s="308"/>
    </row>
    <row r="54" spans="1:39" ht="12" customHeight="1" x14ac:dyDescent="0.15">
      <c r="A54" s="193" t="s">
        <v>683</v>
      </c>
      <c r="O54" s="288"/>
      <c r="P54" s="288"/>
    </row>
    <row r="55" spans="1:39" ht="12" customHeight="1" x14ac:dyDescent="0.15">
      <c r="A55" s="193" t="s">
        <v>684</v>
      </c>
      <c r="O55" s="288"/>
      <c r="P55" s="288"/>
    </row>
    <row r="56" spans="1:39" ht="12" customHeight="1" x14ac:dyDescent="0.15">
      <c r="O56" s="288"/>
      <c r="P56" s="288"/>
    </row>
    <row r="57" spans="1:39" ht="12" customHeight="1" x14ac:dyDescent="0.15">
      <c r="O57" s="288"/>
      <c r="P57" s="288"/>
    </row>
    <row r="58" spans="1:39" ht="12" customHeight="1" x14ac:dyDescent="0.15">
      <c r="O58" s="288"/>
      <c r="P58" s="288"/>
    </row>
    <row r="59" spans="1:39" ht="12" customHeight="1" x14ac:dyDescent="0.15">
      <c r="O59" s="308"/>
      <c r="P59" s="308"/>
    </row>
    <row r="60" spans="1:39" ht="13.5" customHeight="1" x14ac:dyDescent="0.15"/>
    <row r="61" spans="1:39" ht="13.5" customHeight="1" x14ac:dyDescent="0.15"/>
    <row r="62" spans="1:39" ht="13.5" customHeight="1" x14ac:dyDescent="0.15"/>
    <row r="63" spans="1:39" ht="13.5" customHeight="1" x14ac:dyDescent="0.15"/>
    <row r="64" spans="1:39" ht="12" customHeight="1" x14ac:dyDescent="0.15"/>
    <row r="66" spans="18:37" ht="12" x14ac:dyDescent="0.2">
      <c r="R66" s="1370"/>
      <c r="S66" s="1370"/>
      <c r="T66" s="1370"/>
      <c r="U66" s="1370"/>
      <c r="V66" s="1370"/>
      <c r="W66" s="1370"/>
      <c r="X66" s="1370"/>
      <c r="Y66" s="1370"/>
      <c r="Z66" s="1370"/>
      <c r="AA66" s="1370"/>
      <c r="AB66" s="1370"/>
      <c r="AC66" s="1370"/>
      <c r="AD66" s="1370"/>
      <c r="AE66" s="1370"/>
      <c r="AF66" s="1370"/>
      <c r="AG66" s="1370"/>
      <c r="AH66" s="1370"/>
      <c r="AI66" s="1370"/>
      <c r="AJ66" s="1370"/>
      <c r="AK66" s="1370"/>
    </row>
    <row r="67" spans="18:37" ht="12" x14ac:dyDescent="0.2">
      <c r="R67" s="1370"/>
      <c r="S67" s="1370"/>
      <c r="T67" s="1370"/>
      <c r="U67" s="1370"/>
      <c r="V67" s="1370"/>
      <c r="W67" s="1370"/>
      <c r="X67" s="1370"/>
      <c r="Y67" s="1370"/>
      <c r="Z67" s="1370"/>
      <c r="AA67" s="1370"/>
      <c r="AB67" s="1370"/>
      <c r="AC67" s="1370"/>
      <c r="AD67" s="1370"/>
      <c r="AE67" s="1370"/>
      <c r="AF67" s="1370"/>
      <c r="AG67" s="1370"/>
      <c r="AH67" s="1370"/>
      <c r="AI67" s="1370"/>
      <c r="AJ67" s="1370"/>
      <c r="AK67" s="1370"/>
    </row>
    <row r="68" spans="18:37" ht="12" x14ac:dyDescent="0.2">
      <c r="R68" s="1370"/>
      <c r="S68" s="1370"/>
      <c r="T68" s="1370"/>
      <c r="U68" s="1370"/>
      <c r="V68" s="1370"/>
      <c r="W68" s="1370"/>
      <c r="X68" s="1370"/>
      <c r="Y68" s="1370"/>
      <c r="Z68" s="1370"/>
      <c r="AA68" s="1370"/>
      <c r="AB68" s="1370"/>
      <c r="AC68" s="1370"/>
      <c r="AD68" s="1370"/>
      <c r="AE68" s="1370"/>
      <c r="AF68" s="1370"/>
      <c r="AG68" s="1370"/>
      <c r="AH68" s="1370"/>
      <c r="AI68" s="1370"/>
      <c r="AJ68" s="1370"/>
      <c r="AK68" s="1370"/>
    </row>
    <row r="69" spans="18:37" ht="12" x14ac:dyDescent="0.2">
      <c r="R69" s="1370"/>
      <c r="S69" s="1370"/>
      <c r="T69" s="1370"/>
      <c r="U69" s="1370"/>
      <c r="V69" s="1370"/>
      <c r="W69" s="1370"/>
      <c r="X69" s="1370"/>
      <c r="Y69" s="1370"/>
      <c r="Z69" s="1370"/>
      <c r="AA69" s="1370"/>
      <c r="AB69" s="1370"/>
      <c r="AC69" s="1370"/>
      <c r="AD69" s="1370"/>
      <c r="AE69" s="1370"/>
      <c r="AF69" s="1370"/>
      <c r="AG69" s="1370"/>
      <c r="AH69" s="1370"/>
      <c r="AI69" s="1370"/>
      <c r="AJ69" s="1370"/>
      <c r="AK69" s="1370"/>
    </row>
    <row r="70" spans="18:37" ht="12" x14ac:dyDescent="0.2">
      <c r="R70" s="1370"/>
      <c r="S70" s="1370"/>
      <c r="T70" s="1370"/>
      <c r="U70" s="1370"/>
      <c r="V70" s="1370"/>
      <c r="W70" s="1370"/>
      <c r="X70" s="1370"/>
      <c r="Y70" s="1370"/>
      <c r="Z70" s="1370"/>
      <c r="AA70" s="1370"/>
      <c r="AB70" s="1370"/>
      <c r="AC70" s="1370"/>
      <c r="AD70" s="1370"/>
      <c r="AE70" s="1370"/>
      <c r="AF70" s="1370"/>
      <c r="AG70" s="1370"/>
      <c r="AH70" s="1370"/>
      <c r="AI70" s="1370"/>
      <c r="AJ70" s="1370"/>
      <c r="AK70" s="1370"/>
    </row>
    <row r="71" spans="18:37" ht="12" x14ac:dyDescent="0.2">
      <c r="R71" s="1370"/>
      <c r="S71" s="1370"/>
      <c r="T71" s="1370"/>
      <c r="U71" s="1370"/>
      <c r="V71" s="1370"/>
      <c r="W71" s="1370"/>
      <c r="X71" s="1370"/>
      <c r="Y71" s="1370"/>
      <c r="Z71" s="1370"/>
      <c r="AA71" s="1370"/>
      <c r="AB71" s="1370"/>
      <c r="AC71" s="1370"/>
      <c r="AD71" s="1370"/>
      <c r="AE71" s="1370"/>
      <c r="AF71" s="1370"/>
      <c r="AG71" s="1370"/>
      <c r="AH71" s="1370"/>
      <c r="AI71" s="1370"/>
      <c r="AJ71" s="1370"/>
      <c r="AK71" s="1370"/>
    </row>
    <row r="72" spans="18:37" ht="12" x14ac:dyDescent="0.2">
      <c r="R72" s="1370"/>
      <c r="S72" s="1370"/>
      <c r="T72" s="1370"/>
      <c r="U72" s="1370"/>
      <c r="V72" s="1370"/>
      <c r="W72" s="1370"/>
      <c r="X72" s="1370"/>
      <c r="Y72" s="1370"/>
      <c r="Z72" s="1370"/>
      <c r="AA72" s="1370"/>
      <c r="AB72" s="1370"/>
      <c r="AC72" s="1370"/>
      <c r="AD72" s="1370"/>
      <c r="AE72" s="1370"/>
      <c r="AF72" s="1370"/>
      <c r="AG72" s="1370"/>
      <c r="AH72" s="1370"/>
      <c r="AI72" s="1370"/>
      <c r="AJ72" s="1370"/>
      <c r="AK72" s="1370"/>
    </row>
    <row r="73" spans="18:37" ht="12" x14ac:dyDescent="0.2">
      <c r="R73" s="1370"/>
      <c r="S73" s="1370"/>
      <c r="T73" s="1370"/>
      <c r="U73" s="1370"/>
      <c r="V73" s="1370"/>
      <c r="W73" s="1370"/>
      <c r="X73" s="1370"/>
      <c r="Y73" s="1370"/>
      <c r="Z73" s="1370"/>
      <c r="AA73" s="1370"/>
      <c r="AB73" s="1370"/>
      <c r="AC73" s="1370"/>
      <c r="AD73" s="1370"/>
      <c r="AE73" s="1370"/>
      <c r="AF73" s="1370"/>
      <c r="AG73" s="1370"/>
      <c r="AH73" s="1370"/>
      <c r="AI73" s="1370"/>
      <c r="AJ73" s="1370"/>
      <c r="AK73" s="1370"/>
    </row>
    <row r="74" spans="18:37" ht="12" x14ac:dyDescent="0.2">
      <c r="R74" s="1370"/>
      <c r="S74" s="1370"/>
      <c r="T74" s="1370"/>
      <c r="U74" s="1370"/>
      <c r="V74" s="1370"/>
      <c r="W74" s="1370"/>
      <c r="X74" s="1370"/>
      <c r="Y74" s="1370"/>
      <c r="Z74" s="1370"/>
      <c r="AA74" s="1370"/>
      <c r="AB74" s="1370"/>
      <c r="AC74" s="1370"/>
      <c r="AD74" s="1370"/>
      <c r="AE74" s="1370"/>
      <c r="AF74" s="1370"/>
      <c r="AG74" s="1370"/>
      <c r="AH74" s="1370"/>
      <c r="AI74" s="1370"/>
      <c r="AJ74" s="1370"/>
      <c r="AK74" s="1370"/>
    </row>
    <row r="75" spans="18:37" ht="12" x14ac:dyDescent="0.2">
      <c r="R75" s="1370"/>
      <c r="S75" s="1370"/>
      <c r="T75" s="1370"/>
      <c r="U75" s="1370"/>
      <c r="V75" s="1370"/>
      <c r="W75" s="1370"/>
      <c r="X75" s="1370"/>
      <c r="Y75" s="1370"/>
      <c r="Z75" s="1370"/>
      <c r="AA75" s="1370"/>
      <c r="AB75" s="1370"/>
      <c r="AC75" s="1370"/>
      <c r="AD75" s="1370"/>
      <c r="AE75" s="1370"/>
      <c r="AF75" s="1370"/>
      <c r="AG75" s="1370"/>
      <c r="AH75" s="1370"/>
      <c r="AI75" s="1370"/>
      <c r="AJ75" s="1370"/>
      <c r="AK75" s="1370"/>
    </row>
    <row r="76" spans="18:37" ht="12" x14ac:dyDescent="0.2">
      <c r="R76" s="1370"/>
      <c r="S76" s="1370"/>
      <c r="T76" s="1370"/>
      <c r="U76" s="1370"/>
      <c r="V76" s="1370"/>
      <c r="W76" s="1370"/>
      <c r="X76" s="1370"/>
      <c r="Y76" s="1370"/>
      <c r="Z76" s="1370"/>
      <c r="AA76" s="1370"/>
      <c r="AB76" s="1370"/>
      <c r="AC76" s="1370"/>
      <c r="AD76" s="1370"/>
      <c r="AE76" s="1370"/>
      <c r="AF76" s="1370"/>
      <c r="AG76" s="1370"/>
      <c r="AH76" s="1370"/>
      <c r="AI76" s="1370"/>
      <c r="AJ76" s="1370"/>
      <c r="AK76" s="1370"/>
    </row>
    <row r="77" spans="18:37" ht="12" x14ac:dyDescent="0.2">
      <c r="R77" s="1370"/>
      <c r="S77" s="1370"/>
      <c r="T77" s="1370"/>
      <c r="U77" s="1370"/>
      <c r="V77" s="1370"/>
      <c r="W77" s="1370"/>
      <c r="X77" s="1370"/>
      <c r="Y77" s="1370"/>
      <c r="Z77" s="1370"/>
      <c r="AA77" s="1370"/>
      <c r="AB77" s="1370"/>
      <c r="AC77" s="1370"/>
      <c r="AD77" s="1370"/>
      <c r="AE77" s="1370"/>
      <c r="AF77" s="1370"/>
      <c r="AG77" s="1370"/>
      <c r="AH77" s="1370"/>
      <c r="AI77" s="1370"/>
      <c r="AJ77" s="1370"/>
      <c r="AK77" s="1370"/>
    </row>
    <row r="78" spans="18:37" ht="12" x14ac:dyDescent="0.2">
      <c r="R78" s="1370"/>
      <c r="S78" s="1370"/>
      <c r="T78" s="1370"/>
      <c r="U78" s="1370"/>
      <c r="V78" s="1370"/>
      <c r="W78" s="1370"/>
      <c r="X78" s="1370"/>
      <c r="Y78" s="1370"/>
      <c r="Z78" s="1370"/>
      <c r="AA78" s="1370"/>
      <c r="AB78" s="1370"/>
      <c r="AC78" s="1370"/>
      <c r="AD78" s="1370"/>
      <c r="AE78" s="1370"/>
      <c r="AF78" s="1370"/>
      <c r="AG78" s="1370"/>
      <c r="AH78" s="1370"/>
      <c r="AI78" s="1370"/>
      <c r="AJ78" s="1370"/>
      <c r="AK78" s="1370"/>
    </row>
    <row r="79" spans="18:37" ht="12" x14ac:dyDescent="0.2">
      <c r="R79" s="1370"/>
      <c r="S79" s="1370"/>
      <c r="T79" s="1370"/>
      <c r="U79" s="1370"/>
      <c r="V79" s="1370"/>
      <c r="W79" s="1370"/>
      <c r="X79" s="1370"/>
      <c r="Y79" s="1370"/>
      <c r="Z79" s="1370"/>
      <c r="AA79" s="1370"/>
      <c r="AB79" s="1370"/>
      <c r="AC79" s="1370"/>
      <c r="AD79" s="1370"/>
      <c r="AE79" s="1370"/>
      <c r="AF79" s="1370"/>
      <c r="AG79" s="1370"/>
      <c r="AH79" s="1370"/>
      <c r="AI79" s="1370"/>
      <c r="AJ79" s="1370"/>
      <c r="AK79" s="1370"/>
    </row>
    <row r="80" spans="18:37" ht="12" x14ac:dyDescent="0.2">
      <c r="R80" s="1370"/>
      <c r="S80" s="1370"/>
      <c r="T80" s="1370"/>
      <c r="U80" s="1370"/>
      <c r="V80" s="1370"/>
      <c r="W80" s="1370"/>
      <c r="X80" s="1370"/>
      <c r="Y80" s="1370"/>
      <c r="Z80" s="1370"/>
      <c r="AA80" s="1370"/>
      <c r="AB80" s="1370"/>
      <c r="AC80" s="1370"/>
      <c r="AD80" s="1370"/>
      <c r="AE80" s="1370"/>
      <c r="AF80" s="1370"/>
      <c r="AG80" s="1370"/>
      <c r="AH80" s="1370"/>
      <c r="AI80" s="1370"/>
      <c r="AJ80" s="1370"/>
      <c r="AK80" s="1370"/>
    </row>
    <row r="81" spans="18:37" ht="12" x14ac:dyDescent="0.2">
      <c r="R81" s="1370"/>
      <c r="S81" s="1370"/>
      <c r="T81" s="1370"/>
      <c r="U81" s="1370"/>
      <c r="V81" s="1370"/>
      <c r="W81" s="1370"/>
      <c r="X81" s="1370"/>
      <c r="Y81" s="1370"/>
      <c r="Z81" s="1370"/>
      <c r="AA81" s="1370"/>
      <c r="AB81" s="1370"/>
      <c r="AC81" s="1370"/>
      <c r="AD81" s="1370"/>
      <c r="AE81" s="1370"/>
      <c r="AF81" s="1370"/>
      <c r="AG81" s="1370"/>
      <c r="AH81" s="1370"/>
      <c r="AI81" s="1370"/>
      <c r="AJ81" s="1370"/>
      <c r="AK81" s="1370"/>
    </row>
    <row r="82" spans="18:37" ht="12" x14ac:dyDescent="0.2">
      <c r="R82" s="1370"/>
      <c r="S82" s="1370"/>
      <c r="T82" s="1370"/>
      <c r="U82" s="1370"/>
      <c r="V82" s="1370"/>
      <c r="W82" s="1370"/>
      <c r="X82" s="1370"/>
      <c r="Y82" s="1370"/>
      <c r="Z82" s="1370"/>
      <c r="AA82" s="1370"/>
      <c r="AB82" s="1370"/>
      <c r="AC82" s="1370"/>
      <c r="AD82" s="1370"/>
      <c r="AE82" s="1370"/>
      <c r="AF82" s="1370"/>
      <c r="AG82" s="1370"/>
      <c r="AH82" s="1370"/>
      <c r="AI82" s="1370"/>
      <c r="AJ82" s="1370"/>
      <c r="AK82" s="1370"/>
    </row>
    <row r="83" spans="18:37" ht="12" x14ac:dyDescent="0.2">
      <c r="R83" s="1370"/>
      <c r="S83" s="1370"/>
      <c r="T83" s="1370"/>
      <c r="U83" s="1370"/>
      <c r="V83" s="1370"/>
      <c r="W83" s="1370"/>
      <c r="X83" s="1370"/>
      <c r="Y83" s="1370"/>
      <c r="Z83" s="1370"/>
      <c r="AA83" s="1370"/>
      <c r="AB83" s="1370"/>
      <c r="AC83" s="1370"/>
      <c r="AD83" s="1370"/>
      <c r="AE83" s="1370"/>
      <c r="AF83" s="1370"/>
      <c r="AG83" s="1370"/>
      <c r="AH83" s="1370"/>
      <c r="AI83" s="1370"/>
      <c r="AJ83" s="1370"/>
      <c r="AK83" s="1370"/>
    </row>
    <row r="84" spans="18:37" ht="12" x14ac:dyDescent="0.2">
      <c r="R84" s="1370"/>
      <c r="S84" s="1370"/>
      <c r="T84" s="1370"/>
      <c r="U84" s="1370"/>
      <c r="V84" s="1370"/>
      <c r="W84" s="1370"/>
      <c r="X84" s="1370"/>
      <c r="Y84" s="1370"/>
      <c r="Z84" s="1370"/>
      <c r="AA84" s="1370"/>
      <c r="AB84" s="1370"/>
      <c r="AC84" s="1370"/>
      <c r="AD84" s="1370"/>
      <c r="AE84" s="1370"/>
      <c r="AF84" s="1370"/>
      <c r="AG84" s="1370"/>
      <c r="AH84" s="1370"/>
      <c r="AI84" s="1370"/>
      <c r="AJ84" s="1370"/>
      <c r="AK84" s="1370"/>
    </row>
    <row r="85" spans="18:37" ht="12" x14ac:dyDescent="0.2">
      <c r="R85" s="1370"/>
      <c r="S85" s="1370"/>
      <c r="T85" s="1370"/>
      <c r="U85" s="1370"/>
      <c r="V85" s="1370"/>
      <c r="W85" s="1370"/>
      <c r="X85" s="1370"/>
      <c r="Y85" s="1370"/>
      <c r="Z85" s="1370"/>
      <c r="AA85" s="1370"/>
      <c r="AB85" s="1370"/>
      <c r="AC85" s="1370"/>
      <c r="AD85" s="1370"/>
      <c r="AE85" s="1370"/>
      <c r="AF85" s="1370"/>
      <c r="AG85" s="1370"/>
      <c r="AH85" s="1370"/>
      <c r="AI85" s="1370"/>
      <c r="AJ85" s="1370"/>
      <c r="AK85" s="1370"/>
    </row>
    <row r="86" spans="18:37" ht="12" x14ac:dyDescent="0.2">
      <c r="R86" s="1370"/>
      <c r="S86" s="1370"/>
      <c r="T86" s="1370"/>
      <c r="U86" s="1370"/>
      <c r="V86" s="1370"/>
      <c r="W86" s="1370"/>
      <c r="X86" s="1370"/>
      <c r="Y86" s="1370"/>
      <c r="Z86" s="1370"/>
      <c r="AA86" s="1370"/>
      <c r="AB86" s="1370"/>
      <c r="AC86" s="1370"/>
      <c r="AD86" s="1370"/>
      <c r="AE86" s="1370"/>
      <c r="AF86" s="1370"/>
      <c r="AG86" s="1370"/>
      <c r="AH86" s="1370"/>
      <c r="AI86" s="1370"/>
      <c r="AJ86" s="1370"/>
      <c r="AK86" s="1370"/>
    </row>
    <row r="87" spans="18:37" ht="12" x14ac:dyDescent="0.2">
      <c r="R87" s="1370"/>
      <c r="S87" s="1370"/>
      <c r="T87" s="1370"/>
      <c r="U87" s="1370"/>
      <c r="V87" s="1370"/>
      <c r="W87" s="1370"/>
      <c r="X87" s="1370"/>
      <c r="Y87" s="1370"/>
      <c r="Z87" s="1370"/>
      <c r="AA87" s="1370"/>
      <c r="AB87" s="1370"/>
      <c r="AC87" s="1370"/>
      <c r="AD87" s="1370"/>
      <c r="AE87" s="1370"/>
      <c r="AF87" s="1370"/>
      <c r="AG87" s="1370"/>
      <c r="AH87" s="1370"/>
      <c r="AI87" s="1370"/>
      <c r="AJ87" s="1370"/>
      <c r="AK87" s="1370"/>
    </row>
    <row r="88" spans="18:37" ht="12" x14ac:dyDescent="0.2">
      <c r="R88" s="1370"/>
      <c r="S88" s="1370"/>
      <c r="T88" s="1370"/>
      <c r="U88" s="1370"/>
      <c r="V88" s="1370"/>
      <c r="W88" s="1370"/>
      <c r="X88" s="1370"/>
      <c r="Y88" s="1370"/>
      <c r="Z88" s="1370"/>
      <c r="AA88" s="1370"/>
      <c r="AB88" s="1370"/>
      <c r="AC88" s="1370"/>
      <c r="AD88" s="1370"/>
      <c r="AE88" s="1370"/>
      <c r="AF88" s="1370"/>
      <c r="AG88" s="1370"/>
      <c r="AH88" s="1370"/>
      <c r="AI88" s="1370"/>
      <c r="AJ88" s="1370"/>
      <c r="AK88" s="1370"/>
    </row>
    <row r="89" spans="18:37" ht="12" x14ac:dyDescent="0.2">
      <c r="R89" s="1370"/>
      <c r="S89" s="1370"/>
      <c r="T89" s="1370"/>
      <c r="U89" s="1370"/>
      <c r="V89" s="1370"/>
      <c r="W89" s="1370"/>
      <c r="X89" s="1370"/>
      <c r="Y89" s="1370"/>
      <c r="Z89" s="1370"/>
      <c r="AA89" s="1370"/>
      <c r="AB89" s="1370"/>
      <c r="AC89" s="1370"/>
      <c r="AD89" s="1370"/>
      <c r="AE89" s="1370"/>
      <c r="AF89" s="1370"/>
      <c r="AG89" s="1370"/>
      <c r="AH89" s="1370"/>
      <c r="AI89" s="1370"/>
      <c r="AJ89" s="1370"/>
      <c r="AK89" s="1370"/>
    </row>
    <row r="90" spans="18:37" ht="12" x14ac:dyDescent="0.2">
      <c r="R90" s="1370"/>
      <c r="S90" s="1370"/>
      <c r="T90" s="1370"/>
      <c r="U90" s="1370"/>
      <c r="V90" s="1370"/>
      <c r="W90" s="1370"/>
      <c r="X90" s="1370"/>
      <c r="Y90" s="1370"/>
      <c r="Z90" s="1370"/>
      <c r="AA90" s="1370"/>
      <c r="AB90" s="1370"/>
      <c r="AC90" s="1370"/>
      <c r="AD90" s="1370"/>
      <c r="AE90" s="1370"/>
      <c r="AF90" s="1370"/>
      <c r="AG90" s="1370"/>
      <c r="AH90" s="1370"/>
      <c r="AI90" s="1370"/>
      <c r="AJ90" s="1370"/>
      <c r="AK90" s="1370"/>
    </row>
    <row r="91" spans="18:37" ht="12" x14ac:dyDescent="0.2">
      <c r="R91" s="1370"/>
      <c r="S91" s="1370"/>
      <c r="T91" s="1370"/>
      <c r="U91" s="1370"/>
      <c r="V91" s="1370"/>
      <c r="W91" s="1370"/>
      <c r="X91" s="1370"/>
      <c r="Y91" s="1370"/>
      <c r="Z91" s="1370"/>
      <c r="AA91" s="1370"/>
      <c r="AB91" s="1370"/>
      <c r="AC91" s="1370"/>
      <c r="AD91" s="1370"/>
      <c r="AE91" s="1370"/>
      <c r="AF91" s="1370"/>
      <c r="AG91" s="1370"/>
      <c r="AH91" s="1370"/>
      <c r="AI91" s="1370"/>
      <c r="AJ91" s="1370"/>
      <c r="AK91" s="1370"/>
    </row>
    <row r="92" spans="18:37" ht="12" x14ac:dyDescent="0.2">
      <c r="R92" s="1370"/>
      <c r="S92" s="1370"/>
      <c r="T92" s="1370"/>
      <c r="U92" s="1370"/>
      <c r="V92" s="1370"/>
      <c r="W92" s="1370"/>
      <c r="X92" s="1370"/>
      <c r="Y92" s="1370"/>
      <c r="Z92" s="1370"/>
      <c r="AA92" s="1370"/>
      <c r="AB92" s="1370"/>
      <c r="AC92" s="1370"/>
      <c r="AD92" s="1370"/>
      <c r="AE92" s="1370"/>
      <c r="AF92" s="1370"/>
      <c r="AG92" s="1370"/>
      <c r="AH92" s="1370"/>
      <c r="AI92" s="1370"/>
      <c r="AJ92" s="1370"/>
      <c r="AK92" s="1370"/>
    </row>
    <row r="93" spans="18:37" ht="12" x14ac:dyDescent="0.2">
      <c r="R93" s="1370"/>
      <c r="S93" s="1370"/>
      <c r="T93" s="1370"/>
      <c r="U93" s="1370"/>
      <c r="V93" s="1370"/>
      <c r="W93" s="1370"/>
      <c r="X93" s="1370"/>
      <c r="Y93" s="1370"/>
      <c r="Z93" s="1370"/>
      <c r="AA93" s="1370"/>
      <c r="AB93" s="1370"/>
      <c r="AC93" s="1370"/>
      <c r="AD93" s="1370"/>
      <c r="AE93" s="1370"/>
      <c r="AF93" s="1370"/>
      <c r="AG93" s="1370"/>
      <c r="AH93" s="1370"/>
      <c r="AI93" s="1370"/>
      <c r="AJ93" s="1370"/>
      <c r="AK93" s="1370"/>
    </row>
    <row r="94" spans="18:37" ht="12" x14ac:dyDescent="0.2">
      <c r="R94" s="1370"/>
      <c r="S94" s="1370"/>
      <c r="T94" s="1370"/>
      <c r="U94" s="1370"/>
      <c r="V94" s="1370"/>
      <c r="W94" s="1370"/>
      <c r="X94" s="1370"/>
      <c r="Y94" s="1370"/>
      <c r="Z94" s="1370"/>
      <c r="AA94" s="1370"/>
      <c r="AB94" s="1370"/>
      <c r="AC94" s="1370"/>
      <c r="AD94" s="1370"/>
      <c r="AE94" s="1370"/>
      <c r="AF94" s="1370"/>
      <c r="AG94" s="1370"/>
      <c r="AH94" s="1370"/>
      <c r="AI94" s="1370"/>
      <c r="AJ94" s="1370"/>
      <c r="AK94" s="1370"/>
    </row>
    <row r="95" spans="18:37" ht="12" x14ac:dyDescent="0.2">
      <c r="R95" s="1370"/>
      <c r="S95" s="1370"/>
      <c r="T95" s="1370"/>
      <c r="U95" s="1370"/>
      <c r="V95" s="1370"/>
      <c r="W95" s="1370"/>
      <c r="X95" s="1370"/>
      <c r="Y95" s="1370"/>
      <c r="Z95" s="1370"/>
      <c r="AA95" s="1370"/>
      <c r="AB95" s="1370"/>
      <c r="AC95" s="1370"/>
      <c r="AD95" s="1370"/>
      <c r="AE95" s="1370"/>
      <c r="AF95" s="1370"/>
      <c r="AG95" s="1370"/>
      <c r="AH95" s="1370"/>
      <c r="AI95" s="1370"/>
      <c r="AJ95" s="1370"/>
      <c r="AK95" s="1370"/>
    </row>
    <row r="96" spans="18:37" ht="12" x14ac:dyDescent="0.2">
      <c r="R96" s="1370"/>
      <c r="S96" s="1370"/>
      <c r="T96" s="1370"/>
      <c r="U96" s="1370"/>
      <c r="V96" s="1370"/>
      <c r="W96" s="1370"/>
      <c r="X96" s="1370"/>
      <c r="Y96" s="1370"/>
      <c r="Z96" s="1370"/>
      <c r="AA96" s="1370"/>
      <c r="AB96" s="1370"/>
      <c r="AC96" s="1370"/>
      <c r="AD96" s="1370"/>
      <c r="AE96" s="1370"/>
      <c r="AF96" s="1370"/>
      <c r="AG96" s="1370"/>
      <c r="AH96" s="1370"/>
      <c r="AI96" s="1370"/>
      <c r="AJ96" s="1370"/>
      <c r="AK96" s="1370"/>
    </row>
    <row r="97" spans="18:37" ht="12" x14ac:dyDescent="0.2">
      <c r="R97" s="1370"/>
      <c r="S97" s="1370"/>
      <c r="T97" s="1370"/>
      <c r="U97" s="1370"/>
      <c r="V97" s="1370"/>
      <c r="W97" s="1370"/>
      <c r="X97" s="1370"/>
      <c r="Y97" s="1370"/>
      <c r="Z97" s="1370"/>
      <c r="AA97" s="1370"/>
      <c r="AB97" s="1370"/>
      <c r="AC97" s="1370"/>
      <c r="AD97" s="1370"/>
      <c r="AE97" s="1370"/>
      <c r="AF97" s="1370"/>
      <c r="AG97" s="1370"/>
      <c r="AH97" s="1370"/>
      <c r="AI97" s="1370"/>
      <c r="AJ97" s="1370"/>
      <c r="AK97" s="1370"/>
    </row>
    <row r="98" spans="18:37" ht="12" x14ac:dyDescent="0.2">
      <c r="R98" s="1370"/>
      <c r="S98" s="1370"/>
      <c r="T98" s="1370"/>
      <c r="U98" s="1370"/>
      <c r="V98" s="1370"/>
      <c r="W98" s="1370"/>
      <c r="X98" s="1370"/>
      <c r="Y98" s="1370"/>
      <c r="Z98" s="1370"/>
      <c r="AA98" s="1370"/>
      <c r="AB98" s="1370"/>
      <c r="AC98" s="1370"/>
      <c r="AD98" s="1370"/>
      <c r="AE98" s="1370"/>
      <c r="AF98" s="1370"/>
      <c r="AG98" s="1370"/>
      <c r="AH98" s="1370"/>
      <c r="AI98" s="1370"/>
      <c r="AJ98" s="1370"/>
      <c r="AK98" s="1370"/>
    </row>
    <row r="99" spans="18:37" ht="12" x14ac:dyDescent="0.2">
      <c r="R99" s="1370"/>
      <c r="S99" s="1370"/>
      <c r="T99" s="1370"/>
      <c r="U99" s="1370"/>
      <c r="V99" s="1370"/>
      <c r="W99" s="1370"/>
      <c r="X99" s="1370"/>
      <c r="Y99" s="1370"/>
      <c r="Z99" s="1370"/>
      <c r="AA99" s="1370"/>
      <c r="AB99" s="1370"/>
      <c r="AC99" s="1370"/>
      <c r="AD99" s="1370"/>
      <c r="AE99" s="1370"/>
      <c r="AF99" s="1370"/>
      <c r="AG99" s="1370"/>
      <c r="AH99" s="1370"/>
      <c r="AI99" s="1370"/>
      <c r="AJ99" s="1370"/>
      <c r="AK99" s="1370"/>
    </row>
    <row r="100" spans="18:37" ht="12" x14ac:dyDescent="0.2">
      <c r="R100" s="1370"/>
      <c r="S100" s="1370"/>
      <c r="T100" s="1370"/>
      <c r="U100" s="1370"/>
      <c r="V100" s="1370"/>
      <c r="W100" s="1370"/>
      <c r="X100" s="1370"/>
      <c r="Y100" s="1370"/>
      <c r="Z100" s="1370"/>
      <c r="AA100" s="1370"/>
      <c r="AB100" s="1370"/>
      <c r="AC100" s="1370"/>
      <c r="AD100" s="1370"/>
      <c r="AE100" s="1370"/>
      <c r="AF100" s="1370"/>
      <c r="AG100" s="1370"/>
      <c r="AH100" s="1370"/>
      <c r="AI100" s="1370"/>
      <c r="AJ100" s="1370"/>
      <c r="AK100" s="1370"/>
    </row>
    <row r="101" spans="18:37" ht="12" x14ac:dyDescent="0.2">
      <c r="R101" s="1370"/>
      <c r="S101" s="1370"/>
      <c r="T101" s="1370"/>
      <c r="U101" s="1370"/>
      <c r="V101" s="1370"/>
      <c r="W101" s="1370"/>
      <c r="X101" s="1370"/>
      <c r="Y101" s="1370"/>
      <c r="Z101" s="1370"/>
      <c r="AA101" s="1370"/>
      <c r="AB101" s="1370"/>
      <c r="AC101" s="1370"/>
      <c r="AD101" s="1370"/>
      <c r="AE101" s="1370"/>
      <c r="AF101" s="1370"/>
      <c r="AG101" s="1370"/>
      <c r="AH101" s="1370"/>
      <c r="AI101" s="1370"/>
      <c r="AJ101" s="1370"/>
      <c r="AK101" s="1370"/>
    </row>
    <row r="102" spans="18:37" ht="12" x14ac:dyDescent="0.2">
      <c r="R102" s="1370"/>
      <c r="S102" s="1370"/>
      <c r="T102" s="1370"/>
      <c r="U102" s="1370"/>
      <c r="V102" s="1370"/>
      <c r="W102" s="1370"/>
      <c r="X102" s="1370"/>
      <c r="Y102" s="1370"/>
      <c r="Z102" s="1370"/>
      <c r="AA102" s="1370"/>
      <c r="AB102" s="1370"/>
      <c r="AC102" s="1370"/>
      <c r="AD102" s="1370"/>
      <c r="AE102" s="1370"/>
      <c r="AF102" s="1370"/>
      <c r="AG102" s="1370"/>
      <c r="AH102" s="1370"/>
      <c r="AI102" s="1370"/>
      <c r="AJ102" s="1370"/>
      <c r="AK102" s="1370"/>
    </row>
    <row r="103" spans="18:37" ht="12" x14ac:dyDescent="0.2">
      <c r="R103" s="1370"/>
      <c r="S103" s="1370"/>
      <c r="T103" s="1370"/>
      <c r="U103" s="1370"/>
      <c r="V103" s="1370"/>
      <c r="W103" s="1370"/>
      <c r="X103" s="1370"/>
      <c r="Y103" s="1370"/>
      <c r="Z103" s="1370"/>
      <c r="AA103" s="1370"/>
      <c r="AB103" s="1370"/>
      <c r="AC103" s="1370"/>
      <c r="AD103" s="1370"/>
      <c r="AE103" s="1370"/>
      <c r="AF103" s="1370"/>
      <c r="AG103" s="1370"/>
      <c r="AH103" s="1370"/>
      <c r="AI103" s="1370"/>
      <c r="AJ103" s="1370"/>
      <c r="AK103" s="1370"/>
    </row>
    <row r="104" spans="18:37" ht="12" x14ac:dyDescent="0.2">
      <c r="R104" s="1370"/>
      <c r="S104" s="1370"/>
      <c r="T104" s="1370"/>
      <c r="U104" s="1370"/>
      <c r="V104" s="1370"/>
      <c r="W104" s="1370"/>
      <c r="X104" s="1370"/>
      <c r="Y104" s="1370"/>
      <c r="Z104" s="1370"/>
      <c r="AA104" s="1370"/>
      <c r="AB104" s="1370"/>
      <c r="AC104" s="1370"/>
      <c r="AD104" s="1370"/>
      <c r="AE104" s="1370"/>
      <c r="AF104" s="1370"/>
      <c r="AG104" s="1370"/>
      <c r="AH104" s="1370"/>
      <c r="AI104" s="1370"/>
      <c r="AJ104" s="1370"/>
      <c r="AK104" s="1370"/>
    </row>
  </sheetData>
  <sheetProtection password="CE88" sheet="1" objects="1" scenarios="1"/>
  <conditionalFormatting sqref="B7:N26">
    <cfRule type="expression" dxfId="3" priority="6">
      <formula>IF(AND(B7&gt;-0.49,B7&lt;0.49),IF(B7=0,FALSE,TRUE),FALSE)</formula>
    </cfRule>
  </conditionalFormatting>
  <conditionalFormatting sqref="B32:N51">
    <cfRule type="expression" dxfId="2" priority="1">
      <formula>IF(AND(B32&gt;-0.49,B32&lt;0.49),IF(B32=0,FALSE,TRUE),FALSE)</formula>
    </cfRule>
  </conditionalFormatting>
  <printOptions horizontalCentered="1"/>
  <pageMargins left="0.35433070866141736" right="0.19685039370078741" top="0.55118110236220474" bottom="0.31496062992125984" header="0.51181102362204722" footer="0.51181102362204722"/>
  <pageSetup paperSize="9" scale="71"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outlinePr showOutlineSymbols="0"/>
    <pageSetUpPr autoPageBreaks="0" fitToPage="1"/>
  </sheetPr>
  <dimension ref="A1:V54"/>
  <sheetViews>
    <sheetView showGridLines="0" showOutlineSymbols="0" defaultGridColor="0" colorId="48" zoomScale="85" zoomScaleNormal="85" workbookViewId="0"/>
  </sheetViews>
  <sheetFormatPr defaultColWidth="9.140625" defaultRowHeight="11.25" outlineLevelRow="1" outlineLevelCol="1" x14ac:dyDescent="0.15"/>
  <cols>
    <col min="1" max="1" width="46" style="193" customWidth="1"/>
    <col min="2" max="2" width="14.85546875" style="193" customWidth="1"/>
    <col min="3" max="3" width="20.28515625" style="193" bestFit="1" customWidth="1"/>
    <col min="4" max="4" width="24.85546875" style="193" bestFit="1" customWidth="1"/>
    <col min="5" max="5" width="22.7109375" style="193" customWidth="1"/>
    <col min="6" max="6" width="4.7109375" style="193" hidden="1" customWidth="1" outlineLevel="1"/>
    <col min="7" max="7" width="8.140625" style="270" hidden="1" customWidth="1" outlineLevel="1"/>
    <col min="8" max="9" width="9.140625" style="193" hidden="1" customWidth="1" outlineLevel="1"/>
    <col min="10" max="11" width="10.140625" style="193" hidden="1" customWidth="1" outlineLevel="1"/>
    <col min="12" max="21" width="9.140625" style="193" hidden="1" customWidth="1" outlineLevel="1"/>
    <col min="22" max="22" width="9.140625" style="193" collapsed="1"/>
    <col min="23" max="16384" width="9.140625" style="193"/>
  </cols>
  <sheetData>
    <row r="1" spans="1:7" ht="15.75" customHeight="1" x14ac:dyDescent="0.15">
      <c r="F1" s="269"/>
      <c r="G1" s="270" t="s">
        <v>998</v>
      </c>
    </row>
    <row r="2" spans="1:7" ht="21.75" customHeight="1" x14ac:dyDescent="0.2">
      <c r="A2" s="808" t="s">
        <v>685</v>
      </c>
      <c r="B2" s="199"/>
      <c r="C2" s="199"/>
      <c r="D2" s="272"/>
      <c r="E2" s="1186"/>
      <c r="G2" s="770" t="s">
        <v>1065</v>
      </c>
    </row>
    <row r="3" spans="1:7" ht="12" customHeight="1" x14ac:dyDescent="0.15">
      <c r="A3" s="1445"/>
      <c r="B3" s="844"/>
      <c r="C3" s="844"/>
      <c r="D3" s="844"/>
      <c r="E3" s="845"/>
      <c r="F3" s="261"/>
      <c r="G3" s="887" t="s">
        <v>62</v>
      </c>
    </row>
    <row r="4" spans="1:7" ht="51" customHeight="1" x14ac:dyDescent="0.15">
      <c r="A4" s="783" t="s">
        <v>5</v>
      </c>
      <c r="B4" s="846" t="s">
        <v>971</v>
      </c>
      <c r="C4" s="846" t="s">
        <v>871</v>
      </c>
      <c r="D4" s="846" t="s">
        <v>872</v>
      </c>
      <c r="E4" s="847" t="s">
        <v>686</v>
      </c>
      <c r="F4" s="261"/>
      <c r="G4" s="770"/>
    </row>
    <row r="5" spans="1:7" ht="12" customHeight="1" x14ac:dyDescent="0.15">
      <c r="A5" s="851" t="s">
        <v>641</v>
      </c>
      <c r="B5" s="139"/>
      <c r="C5" s="139"/>
      <c r="D5" s="139"/>
      <c r="E5" s="1187"/>
      <c r="F5" s="180"/>
      <c r="G5" s="770"/>
    </row>
    <row r="6" spans="1:7" ht="12" customHeight="1" x14ac:dyDescent="0.15">
      <c r="A6" s="852" t="s">
        <v>661</v>
      </c>
      <c r="B6" s="248"/>
      <c r="C6" s="248"/>
      <c r="D6" s="248"/>
      <c r="E6" s="1188"/>
      <c r="F6" s="288"/>
      <c r="G6" s="770"/>
    </row>
    <row r="7" spans="1:7" ht="12" customHeight="1" x14ac:dyDescent="0.15">
      <c r="A7" s="853" t="s">
        <v>198</v>
      </c>
      <c r="B7" s="163">
        <v>132</v>
      </c>
      <c r="C7" s="163" t="s">
        <v>695</v>
      </c>
      <c r="D7" s="163" t="s">
        <v>688</v>
      </c>
      <c r="E7" s="1189" t="s">
        <v>688</v>
      </c>
      <c r="F7" s="288"/>
      <c r="G7" s="770"/>
    </row>
    <row r="8" spans="1:7" ht="12" customHeight="1" x14ac:dyDescent="0.15">
      <c r="A8" s="854"/>
      <c r="B8" s="855">
        <v>161</v>
      </c>
      <c r="C8" s="855" t="s">
        <v>171</v>
      </c>
      <c r="D8" s="855" t="s">
        <v>688</v>
      </c>
      <c r="E8" s="856" t="s">
        <v>688</v>
      </c>
      <c r="F8" s="288"/>
      <c r="G8" s="770"/>
    </row>
    <row r="9" spans="1:7" ht="12" customHeight="1" x14ac:dyDescent="0.15">
      <c r="A9" s="857"/>
      <c r="B9" s="762">
        <v>293</v>
      </c>
      <c r="C9" s="858"/>
      <c r="D9" s="858"/>
      <c r="E9" s="859"/>
      <c r="F9" s="288"/>
      <c r="G9" s="770">
        <v>-0.48018351740000753</v>
      </c>
    </row>
    <row r="10" spans="1:7" ht="12" customHeight="1" x14ac:dyDescent="0.15">
      <c r="A10" s="853"/>
      <c r="B10" s="163"/>
      <c r="C10" s="163"/>
      <c r="D10" s="163"/>
      <c r="E10" s="1189"/>
      <c r="F10" s="288"/>
      <c r="G10" s="770"/>
    </row>
    <row r="11" spans="1:7" ht="12" customHeight="1" x14ac:dyDescent="0.15">
      <c r="A11" s="853" t="s">
        <v>284</v>
      </c>
      <c r="B11" s="163"/>
      <c r="C11" s="163"/>
      <c r="D11" s="758"/>
      <c r="E11" s="1190"/>
      <c r="F11" s="288"/>
      <c r="G11" s="770"/>
    </row>
    <row r="12" spans="1:7" ht="12" customHeight="1" x14ac:dyDescent="0.15">
      <c r="A12" s="860"/>
      <c r="B12" s="163">
        <v>3640</v>
      </c>
      <c r="C12" s="163" t="s">
        <v>687</v>
      </c>
      <c r="D12" s="163" t="s">
        <v>688</v>
      </c>
      <c r="E12" s="1189" t="s">
        <v>688</v>
      </c>
      <c r="F12" s="288"/>
      <c r="G12" s="770"/>
    </row>
    <row r="13" spans="1:7" ht="12" customHeight="1" x14ac:dyDescent="0.15">
      <c r="A13" s="860"/>
      <c r="B13" s="163">
        <v>219</v>
      </c>
      <c r="C13" s="163" t="s">
        <v>690</v>
      </c>
      <c r="D13" s="163" t="s">
        <v>693</v>
      </c>
      <c r="E13" s="1189" t="s">
        <v>1079</v>
      </c>
      <c r="F13" s="288"/>
      <c r="G13" s="770"/>
    </row>
    <row r="14" spans="1:7" ht="12" customHeight="1" x14ac:dyDescent="0.15">
      <c r="A14" s="860"/>
      <c r="B14" s="163">
        <v>285</v>
      </c>
      <c r="C14" s="163" t="s">
        <v>171</v>
      </c>
      <c r="D14" s="163" t="s">
        <v>688</v>
      </c>
      <c r="E14" s="1189" t="s">
        <v>688</v>
      </c>
      <c r="F14" s="288"/>
      <c r="G14" s="770"/>
    </row>
    <row r="15" spans="1:7" ht="12" customHeight="1" x14ac:dyDescent="0.15">
      <c r="A15" s="861"/>
      <c r="B15" s="762">
        <v>4144</v>
      </c>
      <c r="C15" s="858"/>
      <c r="D15" s="858"/>
      <c r="E15" s="859"/>
      <c r="F15" s="288"/>
      <c r="G15" s="770">
        <v>0.12933885549955448</v>
      </c>
    </row>
    <row r="16" spans="1:7" ht="12" customHeight="1" x14ac:dyDescent="0.15">
      <c r="A16" s="860"/>
      <c r="B16" s="163"/>
      <c r="C16" s="163"/>
      <c r="D16" s="163"/>
      <c r="E16" s="1189"/>
      <c r="F16" s="288"/>
      <c r="G16" s="770"/>
    </row>
    <row r="17" spans="1:7" ht="12" customHeight="1" x14ac:dyDescent="0.15">
      <c r="A17" s="853" t="s">
        <v>645</v>
      </c>
      <c r="B17" s="163"/>
      <c r="C17" s="163"/>
      <c r="D17" s="163"/>
      <c r="E17" s="1189"/>
      <c r="F17" s="288"/>
      <c r="G17" s="770"/>
    </row>
    <row r="18" spans="1:7" ht="12" customHeight="1" x14ac:dyDescent="0.15">
      <c r="A18" s="860" t="s">
        <v>694</v>
      </c>
      <c r="B18" s="163">
        <v>785</v>
      </c>
      <c r="C18" s="163" t="s">
        <v>690</v>
      </c>
      <c r="D18" s="758" t="s">
        <v>691</v>
      </c>
      <c r="E18" s="1494">
        <v>7.3999999999999996E-2</v>
      </c>
      <c r="F18" s="288"/>
      <c r="G18" s="770"/>
    </row>
    <row r="19" spans="1:7" ht="12" customHeight="1" x14ac:dyDescent="0.15">
      <c r="A19" s="860" t="s">
        <v>854</v>
      </c>
      <c r="B19" s="163">
        <v>97</v>
      </c>
      <c r="C19" s="163" t="s">
        <v>695</v>
      </c>
      <c r="D19" s="163" t="s">
        <v>688</v>
      </c>
      <c r="E19" s="1189" t="s">
        <v>688</v>
      </c>
      <c r="F19" s="288"/>
      <c r="G19" s="770"/>
    </row>
    <row r="20" spans="1:7" ht="12" customHeight="1" x14ac:dyDescent="0.15">
      <c r="A20" s="860" t="s">
        <v>171</v>
      </c>
      <c r="B20" s="163">
        <v>45</v>
      </c>
      <c r="C20" s="163" t="s">
        <v>171</v>
      </c>
      <c r="D20" s="163" t="s">
        <v>688</v>
      </c>
      <c r="E20" s="1189" t="s">
        <v>688</v>
      </c>
      <c r="F20" s="288"/>
      <c r="G20" s="770"/>
    </row>
    <row r="21" spans="1:7" ht="12" customHeight="1" x14ac:dyDescent="0.15">
      <c r="A21" s="863" t="s">
        <v>1042</v>
      </c>
      <c r="B21" s="862">
        <v>928</v>
      </c>
      <c r="C21" s="858"/>
      <c r="D21" s="858"/>
      <c r="E21" s="859"/>
      <c r="F21" s="308"/>
      <c r="G21" s="770">
        <v>-4.4207139499917503E-2</v>
      </c>
    </row>
    <row r="22" spans="1:7" ht="12" customHeight="1" x14ac:dyDescent="0.15">
      <c r="A22" s="863"/>
      <c r="B22" s="762"/>
      <c r="C22" s="858"/>
      <c r="D22" s="858"/>
      <c r="E22" s="859"/>
      <c r="F22" s="308"/>
      <c r="G22" s="770"/>
    </row>
    <row r="23" spans="1:7" ht="12" customHeight="1" x14ac:dyDescent="0.15">
      <c r="A23" s="853"/>
      <c r="B23" s="248"/>
      <c r="C23" s="163"/>
      <c r="D23" s="163"/>
      <c r="E23" s="1189"/>
      <c r="F23" s="308"/>
      <c r="G23" s="770"/>
    </row>
    <row r="24" spans="1:7" ht="12" customHeight="1" x14ac:dyDescent="0.15">
      <c r="A24" s="852" t="s">
        <v>646</v>
      </c>
      <c r="B24" s="248"/>
      <c r="C24" s="248"/>
      <c r="D24" s="248"/>
      <c r="E24" s="1188"/>
      <c r="F24" s="288"/>
      <c r="G24" s="770"/>
    </row>
    <row r="25" spans="1:7" ht="12" customHeight="1" x14ac:dyDescent="0.15">
      <c r="A25" s="853" t="s">
        <v>284</v>
      </c>
      <c r="B25" s="163">
        <v>6</v>
      </c>
      <c r="C25" s="163" t="s">
        <v>171</v>
      </c>
      <c r="D25" s="163" t="s">
        <v>688</v>
      </c>
      <c r="E25" s="1190" t="s">
        <v>688</v>
      </c>
      <c r="F25" s="288"/>
      <c r="G25" s="770">
        <v>-0.2818742517999997</v>
      </c>
    </row>
    <row r="26" spans="1:7" ht="12" customHeight="1" x14ac:dyDescent="0.15">
      <c r="A26" s="861"/>
      <c r="B26" s="762">
        <v>6</v>
      </c>
      <c r="C26" s="858"/>
      <c r="D26" s="858"/>
      <c r="E26" s="859"/>
      <c r="F26" s="288"/>
      <c r="G26" s="770"/>
    </row>
    <row r="27" spans="1:7" ht="12" customHeight="1" x14ac:dyDescent="0.15">
      <c r="A27" s="853"/>
      <c r="B27" s="163"/>
      <c r="C27" s="163"/>
      <c r="D27" s="758"/>
      <c r="E27" s="1190"/>
      <c r="F27" s="288"/>
      <c r="G27" s="770"/>
    </row>
    <row r="28" spans="1:7" ht="12" customHeight="1" x14ac:dyDescent="0.15">
      <c r="A28" s="853" t="s">
        <v>645</v>
      </c>
      <c r="B28" s="163"/>
      <c r="C28" s="163"/>
      <c r="D28" s="758"/>
      <c r="E28" s="1190"/>
      <c r="F28" s="308"/>
      <c r="G28" s="770"/>
    </row>
    <row r="29" spans="1:7" ht="12" customHeight="1" x14ac:dyDescent="0.15">
      <c r="A29" s="860" t="s">
        <v>854</v>
      </c>
      <c r="B29" s="163">
        <v>1260</v>
      </c>
      <c r="C29" s="163" t="s">
        <v>695</v>
      </c>
      <c r="D29" s="163" t="s">
        <v>688</v>
      </c>
      <c r="E29" s="1189" t="s">
        <v>688</v>
      </c>
      <c r="F29" s="288"/>
      <c r="G29" s="770"/>
    </row>
    <row r="30" spans="1:7" ht="12" customHeight="1" x14ac:dyDescent="0.15">
      <c r="A30" s="860" t="s">
        <v>171</v>
      </c>
      <c r="B30" s="163">
        <v>6</v>
      </c>
      <c r="C30" s="163" t="s">
        <v>171</v>
      </c>
      <c r="D30" s="163" t="s">
        <v>688</v>
      </c>
      <c r="E30" s="1189" t="s">
        <v>688</v>
      </c>
      <c r="F30" s="288"/>
      <c r="G30" s="770"/>
    </row>
    <row r="31" spans="1:7" ht="12" customHeight="1" x14ac:dyDescent="0.15">
      <c r="A31" s="861"/>
      <c r="B31" s="762">
        <v>1265</v>
      </c>
      <c r="C31" s="858"/>
      <c r="D31" s="858"/>
      <c r="E31" s="859"/>
      <c r="F31" s="288"/>
      <c r="G31" s="770">
        <v>-0.40826654689999486</v>
      </c>
    </row>
    <row r="32" spans="1:7" ht="12" customHeight="1" x14ac:dyDescent="0.15">
      <c r="A32" s="860"/>
      <c r="B32" s="163"/>
      <c r="C32" s="163"/>
      <c r="D32" s="163"/>
      <c r="E32" s="1189"/>
      <c r="F32" s="288"/>
      <c r="G32" s="770"/>
    </row>
    <row r="33" spans="1:8" s="270" customFormat="1" ht="24" customHeight="1" x14ac:dyDescent="0.15">
      <c r="A33" s="1202" t="s">
        <v>873</v>
      </c>
      <c r="B33" s="163"/>
      <c r="C33" s="163"/>
      <c r="D33" s="758"/>
      <c r="E33" s="1189"/>
      <c r="F33" s="346"/>
    </row>
    <row r="34" spans="1:8" s="270" customFormat="1" x14ac:dyDescent="0.15">
      <c r="A34" s="860" t="s">
        <v>842</v>
      </c>
      <c r="B34" s="163">
        <v>86</v>
      </c>
      <c r="C34" s="163" t="s">
        <v>690</v>
      </c>
      <c r="D34" s="758" t="s">
        <v>691</v>
      </c>
      <c r="E34" s="1499">
        <v>2.4400000000000002E-2</v>
      </c>
      <c r="F34" s="346"/>
    </row>
    <row r="35" spans="1:8" s="270" customFormat="1" x14ac:dyDescent="0.15">
      <c r="A35" s="860" t="s">
        <v>171</v>
      </c>
      <c r="B35" s="163">
        <v>23</v>
      </c>
      <c r="C35" s="855" t="s">
        <v>171</v>
      </c>
      <c r="D35" s="163" t="s">
        <v>688</v>
      </c>
      <c r="E35" s="1189" t="s">
        <v>688</v>
      </c>
      <c r="F35" s="346"/>
    </row>
    <row r="36" spans="1:8" x14ac:dyDescent="0.15">
      <c r="A36" s="863" t="s">
        <v>1042</v>
      </c>
      <c r="B36" s="762">
        <v>109</v>
      </c>
      <c r="C36" s="762"/>
      <c r="D36" s="762"/>
      <c r="E36" s="763"/>
      <c r="G36" s="270">
        <v>221.7359709479</v>
      </c>
      <c r="H36" s="193" t="s">
        <v>961</v>
      </c>
    </row>
    <row r="37" spans="1:8" ht="12" customHeight="1" x14ac:dyDescent="0.15">
      <c r="A37" s="863"/>
      <c r="B37" s="698"/>
      <c r="C37" s="698"/>
      <c r="D37" s="698"/>
      <c r="E37" s="699"/>
      <c r="G37" s="888">
        <v>113</v>
      </c>
      <c r="H37" s="193" t="s">
        <v>1078</v>
      </c>
    </row>
    <row r="38" spans="1:8" ht="12" thickBot="1" x14ac:dyDescent="0.2">
      <c r="A38" s="852"/>
      <c r="B38" s="163"/>
      <c r="C38" s="151"/>
      <c r="D38" s="151"/>
      <c r="E38" s="1191"/>
      <c r="G38" s="1347">
        <v>-0.26402905209999972</v>
      </c>
    </row>
    <row r="39" spans="1:8" ht="12" customHeight="1" thickTop="1" x14ac:dyDescent="0.2">
      <c r="A39" s="852" t="s">
        <v>649</v>
      </c>
      <c r="B39" s="248"/>
      <c r="C39" s="248"/>
      <c r="D39" s="248"/>
      <c r="E39" s="1188"/>
      <c r="G39" s="1513"/>
    </row>
    <row r="40" spans="1:8" ht="12" customHeight="1" x14ac:dyDescent="0.2">
      <c r="A40" s="853" t="s">
        <v>48</v>
      </c>
      <c r="B40" s="248"/>
      <c r="C40" s="248"/>
      <c r="D40" s="248"/>
      <c r="E40" s="1188"/>
      <c r="G40" s="1513"/>
    </row>
    <row r="41" spans="1:8" ht="12" customHeight="1" x14ac:dyDescent="0.2">
      <c r="A41" s="860" t="s">
        <v>698</v>
      </c>
      <c r="B41" s="248">
        <v>2072</v>
      </c>
      <c r="C41" s="163" t="s">
        <v>690</v>
      </c>
      <c r="D41" s="758" t="s">
        <v>693</v>
      </c>
      <c r="E41" s="1189" t="s">
        <v>1080</v>
      </c>
      <c r="G41" s="1513"/>
    </row>
    <row r="42" spans="1:8" ht="12" customHeight="1" x14ac:dyDescent="0.2">
      <c r="A42" s="860" t="s">
        <v>171</v>
      </c>
      <c r="B42" s="163">
        <v>32</v>
      </c>
      <c r="C42" s="855" t="s">
        <v>171</v>
      </c>
      <c r="D42" s="855" t="s">
        <v>688</v>
      </c>
      <c r="E42" s="856" t="s">
        <v>688</v>
      </c>
      <c r="G42" s="1513"/>
    </row>
    <row r="43" spans="1:8" ht="12" customHeight="1" x14ac:dyDescent="0.2">
      <c r="A43" s="825" t="s">
        <v>653</v>
      </c>
      <c r="B43" s="762">
        <v>2104</v>
      </c>
      <c r="C43" s="1286"/>
      <c r="D43" s="1286"/>
      <c r="E43" s="1287"/>
      <c r="G43" s="1513"/>
    </row>
    <row r="44" spans="1:8" ht="12" customHeight="1" x14ac:dyDescent="0.2">
      <c r="A44" s="306"/>
      <c r="B44" s="151"/>
      <c r="C44" s="1385"/>
      <c r="D44" s="1385"/>
      <c r="E44" s="1385"/>
      <c r="G44" s="1513"/>
    </row>
    <row r="45" spans="1:8" x14ac:dyDescent="0.15">
      <c r="A45" s="864" t="s">
        <v>837</v>
      </c>
      <c r="G45" s="770">
        <v>0.111547292799969</v>
      </c>
    </row>
    <row r="46" spans="1:8" x14ac:dyDescent="0.15">
      <c r="A46" s="193" t="s">
        <v>838</v>
      </c>
    </row>
    <row r="47" spans="1:8" x14ac:dyDescent="0.15">
      <c r="A47" s="193" t="s">
        <v>839</v>
      </c>
    </row>
    <row r="48" spans="1:8" x14ac:dyDescent="0.15">
      <c r="A48" s="886" t="s">
        <v>840</v>
      </c>
    </row>
    <row r="49" spans="1:6" x14ac:dyDescent="0.15">
      <c r="A49" s="886" t="s">
        <v>841</v>
      </c>
    </row>
    <row r="50" spans="1:6" x14ac:dyDescent="0.15">
      <c r="A50" s="193" t="s">
        <v>1077</v>
      </c>
      <c r="E50" s="196"/>
    </row>
    <row r="52" spans="1:6" hidden="1" outlineLevel="1" x14ac:dyDescent="0.15">
      <c r="A52" s="1200" t="s">
        <v>1072</v>
      </c>
      <c r="B52" s="1200"/>
      <c r="C52" s="1200"/>
      <c r="D52" s="1200"/>
      <c r="E52" s="1200"/>
      <c r="F52" s="1200"/>
    </row>
    <row r="53" spans="1:6" collapsed="1" x14ac:dyDescent="0.15">
      <c r="A53" s="1202"/>
    </row>
    <row r="54" spans="1:6" x14ac:dyDescent="0.15">
      <c r="A54" s="1206"/>
    </row>
  </sheetData>
  <sheetProtection password="CE88" sheet="1" objects="1" scenarios="1"/>
  <printOptions horizontalCentered="1"/>
  <pageMargins left="0.36" right="0.18" top="0.55118110236220497" bottom="0.31496062992126" header="0.511811023622047" footer="0.511811023622047"/>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L56"/>
  <sheetViews>
    <sheetView showGridLines="0" zoomScale="90" zoomScaleNormal="90" workbookViewId="0">
      <selection activeCell="D40" sqref="D40"/>
    </sheetView>
  </sheetViews>
  <sheetFormatPr defaultColWidth="9.140625" defaultRowHeight="12" x14ac:dyDescent="0.2"/>
  <cols>
    <col min="1" max="1" width="3.7109375" style="9" customWidth="1"/>
    <col min="2" max="2" width="23.85546875" style="9" customWidth="1"/>
    <col min="3" max="3" width="50.7109375" style="9" customWidth="1"/>
    <col min="4" max="4" width="30.7109375" style="9" bestFit="1" customWidth="1"/>
    <col min="5" max="5" width="23.7109375" style="9" bestFit="1" customWidth="1"/>
    <col min="6" max="6" width="15.85546875" style="9" customWidth="1"/>
    <col min="7" max="7" width="10.7109375" style="9" customWidth="1"/>
    <col min="8" max="8" width="11.7109375" style="9" customWidth="1"/>
    <col min="9" max="11" width="10.7109375" style="9" customWidth="1"/>
    <col min="12" max="12" width="5.7109375" style="9" customWidth="1"/>
    <col min="13" max="16384" width="9.140625" style="9"/>
  </cols>
  <sheetData>
    <row r="1" spans="1:12" s="1" customFormat="1" ht="15.75" x14ac:dyDescent="0.25">
      <c r="A1" s="41"/>
      <c r="B1" s="16" t="s">
        <v>18</v>
      </c>
      <c r="E1" s="59"/>
      <c r="F1" s="59"/>
      <c r="G1" s="59"/>
      <c r="H1" s="59"/>
      <c r="I1" s="59"/>
      <c r="J1" s="59"/>
      <c r="K1" s="59"/>
    </row>
    <row r="2" spans="1:12" s="15" customFormat="1" x14ac:dyDescent="0.2">
      <c r="A2" s="27"/>
      <c r="B2" s="28" t="s">
        <v>12</v>
      </c>
      <c r="C2" s="28" t="s">
        <v>13</v>
      </c>
      <c r="D2" s="28" t="s">
        <v>15</v>
      </c>
      <c r="E2" s="28" t="s">
        <v>256</v>
      </c>
      <c r="F2" s="29"/>
      <c r="G2" s="28"/>
      <c r="H2" s="28"/>
      <c r="I2" s="28"/>
      <c r="J2" s="28"/>
      <c r="K2" s="30"/>
      <c r="L2" s="31"/>
    </row>
    <row r="3" spans="1:12" s="1" customFormat="1" x14ac:dyDescent="0.2">
      <c r="A3" s="60">
        <v>1</v>
      </c>
      <c r="B3" s="13" t="s">
        <v>302</v>
      </c>
      <c r="C3" s="61" t="s">
        <v>14</v>
      </c>
      <c r="D3" s="13"/>
      <c r="E3" s="13"/>
      <c r="F3" s="13"/>
      <c r="G3" s="62"/>
      <c r="H3" s="62"/>
      <c r="I3" s="62"/>
      <c r="J3" s="62"/>
      <c r="K3" s="63"/>
      <c r="L3" s="10"/>
    </row>
    <row r="4" spans="1:12" s="1" customFormat="1" x14ac:dyDescent="0.2">
      <c r="A4" s="60">
        <v>2</v>
      </c>
      <c r="B4" s="13" t="s">
        <v>6</v>
      </c>
      <c r="C4" s="64" t="s">
        <v>21</v>
      </c>
      <c r="D4" s="13"/>
      <c r="E4" s="13" t="s">
        <v>310</v>
      </c>
      <c r="F4" s="13"/>
      <c r="G4" s="62"/>
      <c r="H4" s="62"/>
      <c r="I4" s="62"/>
      <c r="J4" s="62"/>
      <c r="K4" s="63"/>
      <c r="L4" s="10"/>
    </row>
    <row r="5" spans="1:12" s="1" customFormat="1" x14ac:dyDescent="0.2">
      <c r="A5" s="92" t="s">
        <v>303</v>
      </c>
      <c r="B5" s="13" t="s">
        <v>305</v>
      </c>
      <c r="C5" s="61" t="s">
        <v>19</v>
      </c>
      <c r="D5" s="13"/>
      <c r="E5" s="13" t="s">
        <v>257</v>
      </c>
      <c r="F5" s="13"/>
      <c r="G5" s="62"/>
      <c r="H5" s="62"/>
      <c r="I5" s="62"/>
      <c r="J5" s="62"/>
      <c r="K5" s="63"/>
      <c r="L5" s="10"/>
    </row>
    <row r="6" spans="1:12" s="1" customFormat="1" x14ac:dyDescent="0.2">
      <c r="A6" s="92" t="s">
        <v>304</v>
      </c>
      <c r="B6" s="13" t="s">
        <v>306</v>
      </c>
      <c r="C6" s="61" t="s">
        <v>308</v>
      </c>
      <c r="D6" s="13" t="s">
        <v>22</v>
      </c>
      <c r="E6" s="13"/>
      <c r="F6" s="13"/>
      <c r="G6" s="62"/>
      <c r="H6" s="62"/>
      <c r="I6" s="62"/>
      <c r="J6" s="62"/>
      <c r="K6" s="91"/>
      <c r="L6" s="10"/>
    </row>
    <row r="7" spans="1:12" s="1" customFormat="1" x14ac:dyDescent="0.2">
      <c r="A7" s="60">
        <v>4</v>
      </c>
      <c r="B7" s="13" t="s">
        <v>8</v>
      </c>
      <c r="C7" s="64" t="s">
        <v>21</v>
      </c>
      <c r="D7" s="13"/>
      <c r="E7" s="13"/>
      <c r="F7" s="13"/>
      <c r="G7" s="62"/>
      <c r="H7" s="62"/>
      <c r="I7" s="62"/>
      <c r="J7" s="62"/>
      <c r="K7" s="63"/>
      <c r="L7" s="10"/>
    </row>
    <row r="8" spans="1:12" s="1" customFormat="1" x14ac:dyDescent="0.2">
      <c r="A8" s="60">
        <v>5</v>
      </c>
      <c r="B8" s="13" t="s">
        <v>9</v>
      </c>
      <c r="C8" s="61" t="s">
        <v>19</v>
      </c>
      <c r="D8" s="13" t="s">
        <v>309</v>
      </c>
      <c r="E8" s="13"/>
      <c r="F8" s="13"/>
      <c r="G8" s="62"/>
      <c r="H8" s="62"/>
      <c r="I8" s="62"/>
      <c r="J8" s="62"/>
      <c r="K8" s="63"/>
      <c r="L8" s="10"/>
    </row>
    <row r="9" spans="1:12" s="1" customFormat="1" x14ac:dyDescent="0.2">
      <c r="A9" s="60">
        <v>6</v>
      </c>
      <c r="B9" s="13" t="s">
        <v>10</v>
      </c>
      <c r="C9" s="64" t="s">
        <v>21</v>
      </c>
      <c r="D9" s="13" t="s">
        <v>258</v>
      </c>
      <c r="E9" s="13" t="s">
        <v>262</v>
      </c>
      <c r="F9" s="13"/>
      <c r="G9" s="62"/>
      <c r="H9" s="62"/>
      <c r="I9" s="62"/>
      <c r="J9" s="62"/>
      <c r="K9" s="63"/>
      <c r="L9" s="10"/>
    </row>
    <row r="10" spans="1:12" s="1" customFormat="1" x14ac:dyDescent="0.2">
      <c r="A10" s="60">
        <v>7</v>
      </c>
      <c r="B10" s="13" t="s">
        <v>11</v>
      </c>
      <c r="C10" s="64" t="s">
        <v>21</v>
      </c>
      <c r="D10" s="13"/>
      <c r="E10" s="13"/>
      <c r="F10" s="13"/>
      <c r="G10" s="62"/>
      <c r="H10" s="62"/>
      <c r="I10" s="62"/>
      <c r="J10" s="62"/>
      <c r="K10" s="63"/>
      <c r="L10" s="10"/>
    </row>
    <row r="11" spans="1:12" s="1" customFormat="1" x14ac:dyDescent="0.2">
      <c r="A11" s="60">
        <v>8</v>
      </c>
      <c r="B11" s="13" t="s">
        <v>307</v>
      </c>
      <c r="C11" s="64" t="s">
        <v>21</v>
      </c>
      <c r="D11" s="13"/>
      <c r="E11" s="13" t="s">
        <v>311</v>
      </c>
      <c r="F11" s="13"/>
      <c r="G11" s="62"/>
      <c r="H11" s="62"/>
      <c r="I11" s="62"/>
      <c r="J11" s="62"/>
      <c r="K11" s="63"/>
      <c r="L11" s="10"/>
    </row>
    <row r="12" spans="1:12" s="1" customFormat="1" x14ac:dyDescent="0.2">
      <c r="A12" s="60">
        <v>9</v>
      </c>
      <c r="B12" s="13" t="s">
        <v>143</v>
      </c>
      <c r="C12" s="61" t="s">
        <v>19</v>
      </c>
      <c r="D12" s="13" t="s">
        <v>312</v>
      </c>
      <c r="E12" s="13" t="s">
        <v>257</v>
      </c>
      <c r="F12" s="13"/>
      <c r="G12" s="62"/>
      <c r="H12" s="62"/>
      <c r="I12" s="62"/>
      <c r="J12" s="62"/>
      <c r="K12" s="63"/>
      <c r="L12" s="10"/>
    </row>
    <row r="13" spans="1:12" s="1" customFormat="1" x14ac:dyDescent="0.2">
      <c r="A13" s="65">
        <v>10</v>
      </c>
      <c r="B13" s="66" t="s">
        <v>259</v>
      </c>
      <c r="C13" s="67" t="s">
        <v>23</v>
      </c>
      <c r="D13" s="66"/>
      <c r="E13" s="66"/>
      <c r="F13" s="66"/>
      <c r="G13" s="68"/>
      <c r="H13" s="68"/>
      <c r="I13" s="68"/>
      <c r="J13" s="68"/>
      <c r="K13" s="69"/>
      <c r="L13" s="10"/>
    </row>
    <row r="14" spans="1:12" s="1" customFormat="1" ht="15" customHeight="1" x14ac:dyDescent="0.2">
      <c r="A14" s="10"/>
      <c r="B14" s="10"/>
      <c r="C14" s="10"/>
      <c r="D14" s="10"/>
      <c r="E14" s="10"/>
      <c r="F14" s="10"/>
      <c r="G14" s="10"/>
      <c r="H14" s="10"/>
      <c r="I14" s="13"/>
      <c r="J14" s="13"/>
      <c r="K14" s="10"/>
      <c r="L14" s="10"/>
    </row>
    <row r="15" spans="1:12" s="1" customFormat="1" ht="15" customHeight="1" x14ac:dyDescent="0.2">
      <c r="A15" s="10"/>
      <c r="B15" s="10"/>
      <c r="C15" s="10"/>
      <c r="D15" s="10"/>
      <c r="E15" s="10"/>
      <c r="F15" s="10"/>
      <c r="G15" s="10"/>
      <c r="H15" s="10"/>
      <c r="I15" s="13"/>
      <c r="J15" s="13"/>
      <c r="K15" s="10"/>
      <c r="L15" s="10"/>
    </row>
    <row r="16" spans="1:12" s="1" customFormat="1" ht="15" customHeight="1" x14ac:dyDescent="0.2">
      <c r="A16" s="10"/>
      <c r="B16" s="10"/>
      <c r="C16" s="10"/>
      <c r="D16" s="10"/>
      <c r="E16" s="10"/>
      <c r="F16" s="10"/>
      <c r="G16" s="10"/>
      <c r="H16" s="10"/>
      <c r="I16" s="13"/>
      <c r="J16" s="13"/>
      <c r="K16" s="10"/>
      <c r="L16" s="10"/>
    </row>
    <row r="17" spans="1:12" s="1" customFormat="1" ht="12.75" x14ac:dyDescent="0.2">
      <c r="A17" s="10"/>
      <c r="B17" s="70"/>
      <c r="C17" s="32" t="s">
        <v>20</v>
      </c>
      <c r="D17" s="27" t="s">
        <v>140</v>
      </c>
      <c r="E17" s="71"/>
      <c r="F17" s="71"/>
      <c r="G17" s="72"/>
      <c r="H17" s="71" t="s">
        <v>16</v>
      </c>
      <c r="I17" s="71"/>
      <c r="J17" s="71"/>
      <c r="K17" s="30"/>
      <c r="L17" s="10"/>
    </row>
    <row r="18" spans="1:12" s="1" customFormat="1" x14ac:dyDescent="0.2">
      <c r="A18" s="10"/>
      <c r="B18" s="60">
        <v>1</v>
      </c>
      <c r="C18" s="63" t="s">
        <v>260</v>
      </c>
      <c r="D18" s="60"/>
      <c r="E18" s="13"/>
      <c r="F18" s="13"/>
      <c r="G18" s="63"/>
      <c r="H18" s="13"/>
      <c r="I18" s="13"/>
      <c r="J18" s="13"/>
      <c r="K18" s="63"/>
      <c r="L18" s="10"/>
    </row>
    <row r="19" spans="1:12" s="1" customFormat="1" x14ac:dyDescent="0.2">
      <c r="A19" s="10"/>
      <c r="B19" s="60">
        <v>2</v>
      </c>
      <c r="C19" s="63" t="s">
        <v>67</v>
      </c>
      <c r="D19" s="60"/>
      <c r="E19" s="13"/>
      <c r="F19" s="13"/>
      <c r="G19" s="63"/>
      <c r="H19" s="13"/>
      <c r="I19" s="13"/>
      <c r="J19" s="13"/>
      <c r="K19" s="63"/>
      <c r="L19" s="10"/>
    </row>
    <row r="20" spans="1:12" s="1" customFormat="1" x14ac:dyDescent="0.2">
      <c r="A20" s="10"/>
      <c r="B20" s="60">
        <v>3</v>
      </c>
      <c r="C20" s="63" t="s">
        <v>313</v>
      </c>
      <c r="D20" s="60"/>
      <c r="E20" s="13"/>
      <c r="F20" s="13"/>
      <c r="G20" s="63"/>
      <c r="H20" s="13"/>
      <c r="I20" s="13"/>
      <c r="J20" s="13"/>
      <c r="K20" s="63"/>
      <c r="L20" s="10"/>
    </row>
    <row r="21" spans="1:12" s="1" customFormat="1" x14ac:dyDescent="0.2">
      <c r="A21" s="10"/>
      <c r="B21" s="60">
        <v>4</v>
      </c>
      <c r="C21" s="63" t="s">
        <v>7</v>
      </c>
      <c r="D21" s="60" t="s">
        <v>292</v>
      </c>
      <c r="E21" s="13"/>
      <c r="F21" s="13"/>
      <c r="G21" s="63"/>
      <c r="H21" s="13"/>
      <c r="I21" s="13"/>
      <c r="J21" s="13"/>
      <c r="K21" s="63"/>
      <c r="L21" s="10"/>
    </row>
    <row r="22" spans="1:12" s="1" customFormat="1" x14ac:dyDescent="0.2">
      <c r="A22" s="10"/>
      <c r="B22" s="60"/>
      <c r="C22" s="63"/>
      <c r="D22" s="60" t="s">
        <v>68</v>
      </c>
      <c r="E22" s="13"/>
      <c r="F22" s="13"/>
      <c r="G22" s="63"/>
      <c r="H22" s="13"/>
      <c r="I22" s="13"/>
      <c r="J22" s="13"/>
      <c r="K22" s="63"/>
      <c r="L22" s="10"/>
    </row>
    <row r="23" spans="1:12" s="1" customFormat="1" x14ac:dyDescent="0.2">
      <c r="A23" s="10"/>
      <c r="B23" s="60">
        <v>5</v>
      </c>
      <c r="C23" s="63" t="s">
        <v>10</v>
      </c>
      <c r="D23" s="60" t="s">
        <v>342</v>
      </c>
      <c r="E23" s="13"/>
      <c r="F23" s="13"/>
      <c r="G23" s="63"/>
      <c r="H23" s="13"/>
      <c r="I23" s="13"/>
      <c r="J23" s="13"/>
      <c r="K23" s="63"/>
      <c r="L23" s="10"/>
    </row>
    <row r="24" spans="1:12" s="1" customFormat="1" x14ac:dyDescent="0.2">
      <c r="A24" s="10"/>
      <c r="B24" s="60"/>
      <c r="C24" s="106"/>
      <c r="D24" s="60" t="s">
        <v>339</v>
      </c>
      <c r="E24" s="13"/>
      <c r="F24" s="13"/>
      <c r="G24" s="106"/>
      <c r="H24" s="13"/>
      <c r="I24" s="13"/>
      <c r="J24" s="13"/>
      <c r="K24" s="106"/>
      <c r="L24" s="10"/>
    </row>
    <row r="25" spans="1:12" s="1" customFormat="1" x14ac:dyDescent="0.2">
      <c r="A25" s="10"/>
      <c r="B25" s="60"/>
      <c r="C25" s="91"/>
      <c r="D25" s="60" t="s">
        <v>69</v>
      </c>
      <c r="E25" s="13"/>
      <c r="F25" s="13"/>
      <c r="G25" s="91"/>
      <c r="H25" s="13"/>
      <c r="I25" s="13"/>
      <c r="J25" s="13"/>
      <c r="K25" s="91"/>
      <c r="L25" s="10"/>
    </row>
    <row r="26" spans="1:12" s="1" customFormat="1" x14ac:dyDescent="0.2">
      <c r="A26" s="10"/>
      <c r="B26" s="60">
        <v>6</v>
      </c>
      <c r="C26" s="63" t="s">
        <v>143</v>
      </c>
      <c r="D26" s="60" t="s">
        <v>343</v>
      </c>
      <c r="E26" s="13"/>
      <c r="F26" s="13"/>
      <c r="G26" s="91"/>
      <c r="H26" s="13"/>
      <c r="I26" s="13"/>
      <c r="J26" s="13"/>
      <c r="K26" s="91"/>
      <c r="L26" s="10"/>
    </row>
    <row r="27" spans="1:12" s="1" customFormat="1" x14ac:dyDescent="0.2">
      <c r="A27" s="10"/>
      <c r="B27" s="60">
        <f>B26+1</f>
        <v>7</v>
      </c>
      <c r="C27" s="63" t="s">
        <v>8</v>
      </c>
      <c r="D27" s="60" t="s">
        <v>296</v>
      </c>
      <c r="E27" s="13"/>
      <c r="F27" s="13"/>
      <c r="G27" s="63"/>
      <c r="H27" s="13" t="s">
        <v>17</v>
      </c>
      <c r="I27" s="13"/>
      <c r="J27" s="13"/>
      <c r="K27" s="63"/>
      <c r="L27" s="10"/>
    </row>
    <row r="28" spans="1:12" s="1" customFormat="1" x14ac:dyDescent="0.2">
      <c r="A28" s="10"/>
      <c r="B28" s="60">
        <f>B27+1</f>
        <v>8</v>
      </c>
      <c r="C28" s="63" t="s">
        <v>11</v>
      </c>
      <c r="D28" s="60" t="s">
        <v>298</v>
      </c>
      <c r="E28" s="13"/>
      <c r="F28" s="13"/>
      <c r="G28" s="63"/>
      <c r="H28" s="13" t="s">
        <v>17</v>
      </c>
      <c r="I28" s="13"/>
      <c r="J28" s="13"/>
      <c r="K28" s="63"/>
      <c r="L28" s="10"/>
    </row>
    <row r="29" spans="1:12" s="1" customFormat="1" x14ac:dyDescent="0.2">
      <c r="A29" s="10"/>
      <c r="B29" s="60"/>
      <c r="C29" s="91"/>
      <c r="D29" s="60" t="s">
        <v>299</v>
      </c>
      <c r="E29" s="13"/>
      <c r="F29" s="13"/>
      <c r="G29" s="91"/>
      <c r="H29" s="13"/>
      <c r="I29" s="13"/>
      <c r="J29" s="13"/>
      <c r="K29" s="91"/>
      <c r="L29" s="10"/>
    </row>
    <row r="30" spans="1:12" s="1" customFormat="1" x14ac:dyDescent="0.2">
      <c r="A30" s="10"/>
      <c r="B30" s="60">
        <f>B28+1</f>
        <v>9</v>
      </c>
      <c r="C30" s="63" t="s">
        <v>6</v>
      </c>
      <c r="D30" s="60" t="s">
        <v>293</v>
      </c>
      <c r="E30" s="13"/>
      <c r="F30" s="13"/>
      <c r="G30" s="63"/>
      <c r="H30" s="13" t="s">
        <v>17</v>
      </c>
      <c r="I30" s="13"/>
      <c r="J30" s="13"/>
      <c r="K30" s="63"/>
      <c r="L30" s="10"/>
    </row>
    <row r="31" spans="1:12" s="1" customFormat="1" x14ac:dyDescent="0.2">
      <c r="A31" s="10"/>
      <c r="B31" s="60">
        <f>B30+1</f>
        <v>10</v>
      </c>
      <c r="C31" s="63" t="s">
        <v>7</v>
      </c>
      <c r="D31" s="60" t="s">
        <v>294</v>
      </c>
      <c r="E31" s="13"/>
      <c r="F31" s="13"/>
      <c r="G31" s="91"/>
      <c r="H31" s="13" t="s">
        <v>17</v>
      </c>
      <c r="I31" s="13"/>
      <c r="J31" s="13"/>
      <c r="K31" s="91"/>
      <c r="L31" s="10"/>
    </row>
    <row r="32" spans="1:12" s="1" customFormat="1" x14ac:dyDescent="0.2">
      <c r="A32" s="10"/>
      <c r="B32" s="60"/>
      <c r="C32" s="91"/>
      <c r="D32" s="60" t="s">
        <v>295</v>
      </c>
      <c r="E32" s="13"/>
      <c r="F32" s="13"/>
      <c r="G32" s="91"/>
      <c r="H32" s="13"/>
      <c r="I32" s="13"/>
      <c r="J32" s="13"/>
      <c r="K32" s="91"/>
      <c r="L32" s="10"/>
    </row>
    <row r="33" spans="1:12" s="1" customFormat="1" x14ac:dyDescent="0.2">
      <c r="A33" s="10"/>
      <c r="B33" s="60">
        <f>B31+1</f>
        <v>11</v>
      </c>
      <c r="C33" s="63" t="s">
        <v>10</v>
      </c>
      <c r="D33" s="60" t="s">
        <v>297</v>
      </c>
      <c r="E33" s="13"/>
      <c r="F33" s="13"/>
      <c r="G33" s="91"/>
      <c r="H33" s="13" t="s">
        <v>17</v>
      </c>
      <c r="I33" s="13"/>
      <c r="J33" s="13"/>
      <c r="K33" s="91"/>
      <c r="L33" s="10"/>
    </row>
    <row r="34" spans="1:12" s="1" customFormat="1" x14ac:dyDescent="0.2">
      <c r="A34" s="10"/>
      <c r="B34" s="60">
        <f>B33+1</f>
        <v>12</v>
      </c>
      <c r="C34" s="63" t="s">
        <v>300</v>
      </c>
      <c r="D34" s="60" t="s">
        <v>301</v>
      </c>
      <c r="E34" s="13"/>
      <c r="F34" s="13"/>
      <c r="G34" s="91"/>
      <c r="H34" s="13" t="s">
        <v>17</v>
      </c>
      <c r="I34" s="13"/>
      <c r="J34" s="13"/>
      <c r="K34" s="91"/>
      <c r="L34" s="10"/>
    </row>
    <row r="35" spans="1:12" s="1" customFormat="1" x14ac:dyDescent="0.2">
      <c r="A35" s="10"/>
      <c r="B35" s="60">
        <f>B34+1</f>
        <v>13</v>
      </c>
      <c r="C35" s="63" t="s">
        <v>143</v>
      </c>
      <c r="D35" s="60" t="s">
        <v>261</v>
      </c>
      <c r="E35" s="13"/>
      <c r="F35" s="13"/>
      <c r="G35" s="63"/>
      <c r="H35" s="13" t="s">
        <v>17</v>
      </c>
      <c r="I35" s="13"/>
      <c r="J35" s="13"/>
      <c r="K35" s="63"/>
      <c r="L35" s="10"/>
    </row>
    <row r="36" spans="1:12" s="1" customFormat="1" x14ac:dyDescent="0.2">
      <c r="A36" s="10"/>
      <c r="B36" s="65">
        <f>B35+1</f>
        <v>14</v>
      </c>
      <c r="C36" s="69" t="s">
        <v>9</v>
      </c>
      <c r="D36" s="65" t="s">
        <v>344</v>
      </c>
      <c r="E36" s="66"/>
      <c r="F36" s="66"/>
      <c r="G36" s="69"/>
      <c r="H36" s="66" t="s">
        <v>17</v>
      </c>
      <c r="I36" s="66"/>
      <c r="J36" s="66"/>
      <c r="K36" s="69"/>
      <c r="L36" s="10"/>
    </row>
    <row r="37" spans="1:12" s="1" customFormat="1" ht="15" customHeight="1" x14ac:dyDescent="0.2">
      <c r="A37" s="10"/>
      <c r="B37" s="10"/>
      <c r="C37" s="10"/>
      <c r="D37" s="10"/>
      <c r="E37" s="10"/>
      <c r="F37" s="10"/>
      <c r="G37" s="10"/>
      <c r="H37" s="10"/>
      <c r="I37" s="10"/>
      <c r="J37" s="10"/>
      <c r="K37" s="10"/>
      <c r="L37" s="10"/>
    </row>
    <row r="38" spans="1:12" s="1" customFormat="1" ht="15" customHeight="1" x14ac:dyDescent="0.2">
      <c r="A38" s="10"/>
      <c r="B38" s="10"/>
      <c r="C38" s="10"/>
      <c r="D38" s="10"/>
      <c r="E38" s="10"/>
      <c r="F38" s="10"/>
      <c r="G38" s="10"/>
      <c r="H38" s="10"/>
      <c r="I38" s="10"/>
      <c r="J38" s="10"/>
      <c r="K38" s="10"/>
      <c r="L38" s="10"/>
    </row>
    <row r="39" spans="1:12" s="1" customFormat="1" x14ac:dyDescent="0.2">
      <c r="A39" s="10"/>
      <c r="B39" s="70"/>
      <c r="C39" s="28" t="s">
        <v>28</v>
      </c>
      <c r="D39" s="71"/>
      <c r="E39" s="71"/>
      <c r="F39" s="72"/>
      <c r="G39" s="10"/>
      <c r="H39" s="10"/>
      <c r="I39" s="10"/>
      <c r="J39" s="10"/>
      <c r="K39" s="10"/>
      <c r="L39" s="10"/>
    </row>
    <row r="40" spans="1:12" s="1" customFormat="1" x14ac:dyDescent="0.2">
      <c r="A40" s="10"/>
      <c r="B40" s="60">
        <v>1</v>
      </c>
      <c r="C40" s="13" t="s">
        <v>24</v>
      </c>
      <c r="D40" s="13"/>
      <c r="E40" s="13"/>
      <c r="F40" s="63"/>
      <c r="G40" s="10"/>
      <c r="H40" s="10"/>
      <c r="I40" s="10"/>
      <c r="J40" s="10"/>
      <c r="K40" s="10"/>
      <c r="L40" s="10"/>
    </row>
    <row r="41" spans="1:12" s="1" customFormat="1" x14ac:dyDescent="0.2">
      <c r="A41" s="10"/>
      <c r="B41" s="60">
        <v>2</v>
      </c>
      <c r="C41" s="13" t="s">
        <v>25</v>
      </c>
      <c r="D41" s="13"/>
      <c r="E41" s="13"/>
      <c r="F41" s="63"/>
      <c r="G41" s="10"/>
      <c r="H41" s="10"/>
      <c r="I41" s="10"/>
      <c r="J41" s="10"/>
      <c r="K41" s="10"/>
      <c r="L41" s="10"/>
    </row>
    <row r="42" spans="1:12" s="1" customFormat="1" x14ac:dyDescent="0.2">
      <c r="A42" s="10"/>
      <c r="B42" s="60">
        <v>3</v>
      </c>
      <c r="C42" s="13" t="s">
        <v>27</v>
      </c>
      <c r="D42" s="13"/>
      <c r="E42" s="13"/>
      <c r="F42" s="63"/>
      <c r="G42" s="10"/>
      <c r="H42" s="10"/>
      <c r="I42" s="10"/>
      <c r="J42" s="10"/>
      <c r="K42" s="10"/>
      <c r="L42" s="10"/>
    </row>
    <row r="43" spans="1:12" s="1" customFormat="1" x14ac:dyDescent="0.2">
      <c r="A43" s="10"/>
      <c r="B43" s="60">
        <v>4</v>
      </c>
      <c r="C43" s="13" t="s">
        <v>26</v>
      </c>
      <c r="D43" s="13"/>
      <c r="E43" s="13"/>
      <c r="F43" s="63"/>
      <c r="G43" s="10"/>
      <c r="H43" s="10"/>
      <c r="I43" s="10"/>
      <c r="J43" s="10"/>
      <c r="K43" s="10"/>
      <c r="L43" s="10"/>
    </row>
    <row r="44" spans="1:12" s="1" customFormat="1" x14ac:dyDescent="0.2">
      <c r="A44" s="10"/>
      <c r="B44" s="65"/>
      <c r="C44" s="66"/>
      <c r="D44" s="66"/>
      <c r="E44" s="66"/>
      <c r="F44" s="69"/>
      <c r="G44" s="10"/>
      <c r="H44" s="10"/>
      <c r="I44" s="10"/>
      <c r="J44" s="10"/>
      <c r="K44" s="10"/>
      <c r="L44" s="10"/>
    </row>
    <row r="45" spans="1:12" s="1" customFormat="1" x14ac:dyDescent="0.2"/>
    <row r="46" spans="1:12" s="1" customFormat="1" x14ac:dyDescent="0.2"/>
    <row r="47" spans="1:12" s="1" customFormat="1" x14ac:dyDescent="0.2">
      <c r="B47" s="73" t="s">
        <v>281</v>
      </c>
      <c r="C47" s="74"/>
      <c r="D47" s="74"/>
      <c r="E47" s="74"/>
    </row>
    <row r="48" spans="1:12" x14ac:dyDescent="0.2">
      <c r="B48" s="74" t="s">
        <v>274</v>
      </c>
      <c r="C48" s="75"/>
      <c r="D48" s="75"/>
      <c r="E48" s="75"/>
    </row>
    <row r="49" spans="2:5" x14ac:dyDescent="0.2">
      <c r="B49" s="74" t="s">
        <v>275</v>
      </c>
      <c r="C49" s="75"/>
      <c r="D49" s="75"/>
      <c r="E49" s="75"/>
    </row>
    <row r="50" spans="2:5" x14ac:dyDescent="0.2">
      <c r="B50" s="74" t="s">
        <v>273</v>
      </c>
      <c r="C50" s="75"/>
      <c r="D50" s="75"/>
      <c r="E50" s="75"/>
    </row>
    <row r="51" spans="2:5" x14ac:dyDescent="0.2">
      <c r="B51" s="74" t="s">
        <v>276</v>
      </c>
      <c r="C51" s="75"/>
      <c r="D51" s="75"/>
      <c r="E51" s="75"/>
    </row>
    <row r="52" spans="2:5" x14ac:dyDescent="0.2">
      <c r="B52" s="74" t="s">
        <v>277</v>
      </c>
      <c r="C52" s="75"/>
      <c r="D52" s="75"/>
      <c r="E52" s="75"/>
    </row>
    <row r="53" spans="2:5" x14ac:dyDescent="0.2">
      <c r="B53" s="74" t="s">
        <v>278</v>
      </c>
      <c r="C53" s="75"/>
      <c r="D53" s="75"/>
      <c r="E53" s="75"/>
    </row>
    <row r="54" spans="2:5" x14ac:dyDescent="0.2">
      <c r="B54" s="74" t="s">
        <v>279</v>
      </c>
      <c r="C54" s="75"/>
      <c r="D54" s="75"/>
      <c r="E54" s="75"/>
    </row>
    <row r="55" spans="2:5" x14ac:dyDescent="0.2">
      <c r="B55" s="75"/>
      <c r="C55" s="75"/>
      <c r="D55" s="75"/>
      <c r="E55" s="75"/>
    </row>
    <row r="56" spans="2:5" x14ac:dyDescent="0.2">
      <c r="B56" s="74" t="s">
        <v>280</v>
      </c>
      <c r="C56" s="75"/>
      <c r="D56" s="75"/>
      <c r="E56" s="75"/>
    </row>
  </sheetData>
  <customSheetViews>
    <customSheetView guid="{793F3B1E-FBDD-4F95-900E-0C0ECCDB4D46}" scale="90" showPageBreaks="1" showGridLines="0" fitToPage="1" printArea="1" showRuler="0">
      <selection activeCell="B4" sqref="B4"/>
      <pageMargins left="0.19685039370078741" right="0.19685039370078741" top="0.59055118110236227" bottom="0.39370078740157483" header="0.51181102362204722" footer="0.23622047244094491"/>
      <printOptions horizontalCentered="1"/>
      <pageSetup paperSize="9" scale="77" orientation="landscape" r:id="rId1"/>
      <headerFooter alignWithMargins="0">
        <oddFooter>&amp;L&amp;8File: &amp;Z&amp;F&amp;R&amp;8Print: &amp;D</oddFooter>
      </headerFooter>
    </customSheetView>
    <customSheetView guid="{ACC8F63C-94FC-4E4C-A29A-54E9AFCFAE65}" scale="90" showPageBreaks="1" showGridLines="0" fitToPage="1" showRuler="0">
      <selection activeCell="B4" sqref="B4"/>
      <pageMargins left="0.19685039370078741" right="0.19685039370078741" top="0.59055118110236227" bottom="0.39370078740157483" header="0.51181102362204722" footer="0.23622047244094491"/>
      <printOptions horizontalCentered="1"/>
      <pageSetup paperSize="9" scale="70" orientation="landscape" r:id="rId2"/>
      <headerFooter alignWithMargins="0">
        <oddFooter>&amp;L&amp;8File: &amp;Z&amp;F&amp;R&amp;8Print: &amp;D</oddFooter>
      </headerFooter>
    </customSheetView>
  </customSheetViews>
  <phoneticPr fontId="17" type="noConversion"/>
  <printOptions horizontalCentered="1"/>
  <pageMargins left="0.19685039370078741" right="0.19685039370078741" top="0.39370078740157483" bottom="0.31496062992125984" header="0.51181102362204722" footer="0.19685039370078741"/>
  <pageSetup paperSize="9" scale="72" orientation="landscape" r:id="rId3"/>
  <headerFooter alignWithMargins="0">
    <oddFooter>&amp;L&amp;8File: &amp;Z&amp;F&amp;R&amp;8Print: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50"/>
    <pageSetUpPr autoPageBreaks="0"/>
  </sheetPr>
  <dimension ref="A1:I28"/>
  <sheetViews>
    <sheetView showGridLines="0" defaultGridColor="0" colorId="48" zoomScaleNormal="100" workbookViewId="0">
      <selection activeCell="I5" sqref="I5"/>
    </sheetView>
  </sheetViews>
  <sheetFormatPr defaultColWidth="9.140625" defaultRowHeight="11.25" x14ac:dyDescent="0.15"/>
  <cols>
    <col min="1" max="1" width="42.28515625" style="193" customWidth="1"/>
    <col min="2" max="2" width="12.42578125" style="193" bestFit="1" customWidth="1"/>
    <col min="3" max="3" width="19.28515625" style="193" bestFit="1" customWidth="1"/>
    <col min="4" max="4" width="5.28515625" style="313" bestFit="1" customWidth="1"/>
    <col min="5" max="6" width="16.140625" style="193" customWidth="1"/>
    <col min="7" max="7" width="7.7109375" style="270" customWidth="1"/>
    <col min="8" max="16384" width="9.140625" style="193"/>
  </cols>
  <sheetData>
    <row r="1" spans="1:8" ht="15.75" customHeight="1" x14ac:dyDescent="0.2">
      <c r="A1" s="764"/>
      <c r="B1" s="225"/>
      <c r="C1" s="268"/>
      <c r="D1" s="226"/>
      <c r="E1" s="865"/>
      <c r="F1" s="269"/>
    </row>
    <row r="2" spans="1:8" ht="12" customHeight="1" x14ac:dyDescent="0.2">
      <c r="A2" s="764"/>
      <c r="B2" s="225"/>
      <c r="C2" s="268"/>
      <c r="D2" s="226"/>
      <c r="E2" s="226"/>
      <c r="F2" s="226"/>
      <c r="G2" s="770"/>
    </row>
    <row r="3" spans="1:8" ht="21.75" customHeight="1" x14ac:dyDescent="0.2">
      <c r="A3" s="808" t="s">
        <v>699</v>
      </c>
      <c r="B3" s="199"/>
      <c r="C3" s="199"/>
      <c r="D3" s="272"/>
      <c r="E3" s="272"/>
      <c r="F3" s="1186"/>
      <c r="G3" s="770"/>
    </row>
    <row r="4" spans="1:8" ht="12" customHeight="1" x14ac:dyDescent="0.15">
      <c r="A4" s="201"/>
      <c r="B4" s="866"/>
      <c r="C4" s="866"/>
      <c r="D4" s="866"/>
      <c r="E4" s="866"/>
      <c r="F4" s="1192"/>
      <c r="G4" s="770"/>
    </row>
    <row r="5" spans="1:8" ht="63" customHeight="1" x14ac:dyDescent="0.15">
      <c r="A5" s="867" t="s">
        <v>5</v>
      </c>
      <c r="B5" s="868" t="s">
        <v>971</v>
      </c>
      <c r="C5" s="868" t="s">
        <v>700</v>
      </c>
      <c r="D5" s="868" t="s">
        <v>475</v>
      </c>
      <c r="E5" s="1687" t="s">
        <v>701</v>
      </c>
      <c r="F5" s="1688"/>
      <c r="G5" s="770"/>
      <c r="H5" s="887"/>
    </row>
    <row r="6" spans="1:8" ht="15" customHeight="1" x14ac:dyDescent="0.15">
      <c r="A6" s="869"/>
      <c r="B6" s="870"/>
      <c r="C6" s="870"/>
      <c r="D6" s="870"/>
      <c r="E6" s="871" t="s">
        <v>702</v>
      </c>
      <c r="F6" s="1193" t="s">
        <v>703</v>
      </c>
      <c r="G6" s="770"/>
    </row>
    <row r="7" spans="1:8" ht="12" customHeight="1" x14ac:dyDescent="0.15">
      <c r="A7" s="851" t="s">
        <v>641</v>
      </c>
      <c r="B7" s="139"/>
      <c r="C7" s="139"/>
      <c r="D7" s="139"/>
      <c r="E7" s="139"/>
      <c r="F7" s="1187"/>
      <c r="G7" s="770"/>
      <c r="H7" s="887"/>
    </row>
    <row r="8" spans="1:8" ht="12" customHeight="1" x14ac:dyDescent="0.15">
      <c r="A8" s="852" t="s">
        <v>661</v>
      </c>
      <c r="B8" s="248"/>
      <c r="C8" s="248"/>
      <c r="D8" s="248"/>
      <c r="E8" s="248"/>
      <c r="F8" s="1188"/>
      <c r="G8" s="770"/>
    </row>
    <row r="9" spans="1:8" ht="12" customHeight="1" x14ac:dyDescent="0.15">
      <c r="A9" s="853" t="s">
        <v>284</v>
      </c>
      <c r="B9" s="163"/>
      <c r="C9" s="163"/>
      <c r="D9" s="758"/>
      <c r="E9" s="758"/>
      <c r="F9" s="1190"/>
      <c r="G9" s="770"/>
    </row>
    <row r="10" spans="1:8" ht="12" customHeight="1" x14ac:dyDescent="0.15">
      <c r="A10" s="860" t="s">
        <v>689</v>
      </c>
      <c r="B10" s="163"/>
      <c r="C10" s="163" t="s">
        <v>691</v>
      </c>
      <c r="D10" s="163" t="s">
        <v>122</v>
      </c>
      <c r="E10" s="872"/>
      <c r="F10" s="1194"/>
      <c r="G10" s="770"/>
    </row>
    <row r="11" spans="1:8" ht="12" customHeight="1" x14ac:dyDescent="0.15">
      <c r="A11" s="860" t="s">
        <v>692</v>
      </c>
      <c r="B11" s="163"/>
      <c r="C11" s="163" t="s">
        <v>693</v>
      </c>
      <c r="D11" s="163" t="s">
        <v>120</v>
      </c>
      <c r="E11" s="872"/>
      <c r="F11" s="1194"/>
      <c r="G11" s="770"/>
    </row>
    <row r="12" spans="1:8" ht="12" customHeight="1" x14ac:dyDescent="0.15">
      <c r="A12" s="860"/>
      <c r="B12" s="163"/>
      <c r="C12" s="163"/>
      <c r="D12" s="163"/>
      <c r="E12" s="872"/>
      <c r="F12" s="1194"/>
      <c r="G12" s="770"/>
    </row>
    <row r="13" spans="1:8" ht="12" customHeight="1" x14ac:dyDescent="0.15">
      <c r="A13" s="853" t="s">
        <v>645</v>
      </c>
      <c r="B13" s="163"/>
      <c r="C13" s="163"/>
      <c r="D13" s="163"/>
      <c r="E13" s="872"/>
      <c r="F13" s="1194"/>
      <c r="G13" s="770"/>
    </row>
    <row r="14" spans="1:8" ht="12" customHeight="1" x14ac:dyDescent="0.15">
      <c r="A14" s="860" t="s">
        <v>694</v>
      </c>
      <c r="B14" s="163"/>
      <c r="C14" s="758" t="s">
        <v>691</v>
      </c>
      <c r="D14" s="758" t="s">
        <v>121</v>
      </c>
      <c r="E14" s="872"/>
      <c r="F14" s="1194"/>
      <c r="G14" s="770"/>
    </row>
    <row r="15" spans="1:8" ht="12" customHeight="1" x14ac:dyDescent="0.15">
      <c r="A15" s="853"/>
      <c r="B15" s="248"/>
      <c r="C15" s="163"/>
      <c r="D15" s="163"/>
      <c r="E15" s="872"/>
      <c r="F15" s="1194"/>
      <c r="G15" s="770"/>
    </row>
    <row r="16" spans="1:8" ht="12" customHeight="1" x14ac:dyDescent="0.15">
      <c r="A16" s="852" t="s">
        <v>646</v>
      </c>
      <c r="B16" s="248"/>
      <c r="C16" s="248"/>
      <c r="D16" s="248"/>
      <c r="E16" s="872"/>
      <c r="F16" s="1194"/>
      <c r="G16" s="770"/>
    </row>
    <row r="17" spans="1:9" ht="12" customHeight="1" x14ac:dyDescent="0.15">
      <c r="A17" s="853" t="s">
        <v>48</v>
      </c>
      <c r="B17" s="163"/>
      <c r="C17" s="758" t="s">
        <v>696</v>
      </c>
      <c r="D17" s="758" t="s">
        <v>704</v>
      </c>
      <c r="E17" s="872"/>
      <c r="F17" s="1194"/>
      <c r="G17" s="770"/>
    </row>
    <row r="18" spans="1:9" ht="12" customHeight="1" x14ac:dyDescent="0.15">
      <c r="A18" s="852"/>
      <c r="B18" s="163"/>
      <c r="C18" s="151"/>
      <c r="D18" s="163"/>
      <c r="E18" s="872"/>
      <c r="F18" s="1194"/>
      <c r="G18" s="770"/>
    </row>
    <row r="19" spans="1:9" s="313" customFormat="1" ht="12" customHeight="1" x14ac:dyDescent="0.15">
      <c r="A19" s="852" t="s">
        <v>649</v>
      </c>
      <c r="B19" s="248"/>
      <c r="C19" s="248"/>
      <c r="D19" s="248"/>
      <c r="E19" s="872"/>
      <c r="F19" s="1194"/>
      <c r="G19" s="770"/>
      <c r="H19" s="193"/>
      <c r="I19" s="193"/>
    </row>
    <row r="20" spans="1:9" ht="12" customHeight="1" x14ac:dyDescent="0.15">
      <c r="A20" s="854" t="s">
        <v>698</v>
      </c>
      <c r="B20" s="873"/>
      <c r="C20" s="760" t="s">
        <v>693</v>
      </c>
      <c r="D20" s="760" t="s">
        <v>705</v>
      </c>
      <c r="E20" s="874"/>
      <c r="F20" s="875"/>
      <c r="G20" s="770"/>
    </row>
    <row r="22" spans="1:9" ht="12" customHeight="1" x14ac:dyDescent="0.2">
      <c r="G22" s="842"/>
    </row>
    <row r="23" spans="1:9" ht="29.25" customHeight="1" x14ac:dyDescent="0.2">
      <c r="A23" s="876"/>
      <c r="G23" s="842"/>
    </row>
    <row r="24" spans="1:9" ht="12" customHeight="1" x14ac:dyDescent="0.2">
      <c r="G24" s="842"/>
    </row>
    <row r="25" spans="1:9" ht="12" customHeight="1" x14ac:dyDescent="0.2">
      <c r="G25" s="842"/>
    </row>
    <row r="26" spans="1:9" ht="12" customHeight="1" x14ac:dyDescent="0.2">
      <c r="G26" s="842"/>
    </row>
    <row r="27" spans="1:9" ht="12" customHeight="1" x14ac:dyDescent="0.2">
      <c r="G27" s="842"/>
    </row>
    <row r="28" spans="1:9" ht="12.75" x14ac:dyDescent="0.2">
      <c r="G28" s="842"/>
    </row>
  </sheetData>
  <mergeCells count="1">
    <mergeCell ref="E5:F5"/>
  </mergeCells>
  <printOptions horizontalCentered="1"/>
  <pageMargins left="0.36" right="0.18" top="0.55118110236220474" bottom="0.31496062992125984" header="0.51181102362204722" footer="0.51181102362204722"/>
  <pageSetup paperSize="9" scale="6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50"/>
    <outlinePr showOutlineSymbols="0"/>
    <pageSetUpPr autoPageBreaks="0" fitToPage="1"/>
  </sheetPr>
  <dimension ref="A1:T28"/>
  <sheetViews>
    <sheetView showGridLines="0" showOutlineSymbols="0" defaultGridColor="0" colorId="48" zoomScale="80" zoomScaleNormal="80" workbookViewId="0"/>
  </sheetViews>
  <sheetFormatPr defaultColWidth="9.140625" defaultRowHeight="11.25" outlineLevelRow="1" outlineLevelCol="2" x14ac:dyDescent="0.15"/>
  <cols>
    <col min="1" max="1" width="51.42578125" style="193" customWidth="1"/>
    <col min="2" max="4" width="24.28515625" style="193" customWidth="1"/>
    <col min="5" max="5" width="24.28515625" style="270" customWidth="1"/>
    <col min="6" max="6" width="3.28515625" style="193" hidden="1" customWidth="1" outlineLevel="1"/>
    <col min="7" max="7" width="9.140625" style="193" hidden="1" customWidth="1" outlineLevel="1"/>
    <col min="8" max="8" width="59.85546875" style="193" hidden="1" customWidth="1" outlineLevel="1"/>
    <col min="9" max="10" width="14" style="193" hidden="1" customWidth="1" outlineLevel="1"/>
    <col min="11" max="12" width="9.7109375" style="193" hidden="1" customWidth="1" outlineLevel="1"/>
    <col min="13" max="13" width="9.7109375" style="193" hidden="1" customWidth="1" outlineLevel="2"/>
    <col min="14" max="14" width="2.42578125" style="193" hidden="1" customWidth="1" outlineLevel="1"/>
    <col min="15" max="19" width="9.7109375" style="193" hidden="1" customWidth="1" outlineLevel="1"/>
    <col min="20" max="20" width="1.85546875" style="193" customWidth="1" collapsed="1"/>
    <col min="21" max="21" width="15.140625" style="193" customWidth="1"/>
    <col min="22" max="16384" width="9.140625" style="193"/>
  </cols>
  <sheetData>
    <row r="1" spans="1:18" ht="15.75" customHeight="1" x14ac:dyDescent="0.2">
      <c r="A1" s="764"/>
      <c r="B1" s="764"/>
      <c r="C1" s="764"/>
      <c r="D1" s="269"/>
      <c r="G1" s="193" t="s">
        <v>1062</v>
      </c>
      <c r="H1" s="765" t="s">
        <v>999</v>
      </c>
      <c r="I1" s="843"/>
      <c r="J1" s="843"/>
    </row>
    <row r="2" spans="1:18" ht="21.75" customHeight="1" x14ac:dyDescent="0.2">
      <c r="A2" s="808" t="s">
        <v>706</v>
      </c>
      <c r="B2" s="809"/>
      <c r="C2" s="809"/>
      <c r="D2" s="877"/>
      <c r="E2" s="878"/>
      <c r="F2" s="810"/>
      <c r="G2" s="810"/>
      <c r="H2" s="938" t="s">
        <v>706</v>
      </c>
      <c r="I2" s="939" t="s">
        <v>971</v>
      </c>
      <c r="J2" s="940" t="s">
        <v>972</v>
      </c>
      <c r="K2" s="810"/>
      <c r="L2" s="810"/>
      <c r="M2" s="810"/>
      <c r="N2" s="810"/>
      <c r="O2" s="810"/>
      <c r="P2" s="810"/>
      <c r="Q2" s="810"/>
      <c r="R2" s="810"/>
    </row>
    <row r="3" spans="1:18" ht="12" customHeight="1" x14ac:dyDescent="0.2">
      <c r="A3" s="1445"/>
      <c r="B3" s="228"/>
      <c r="C3" s="228"/>
      <c r="D3" s="228"/>
      <c r="E3" s="1447"/>
      <c r="F3" s="810"/>
      <c r="G3" s="810"/>
      <c r="H3" s="941"/>
      <c r="I3" s="937"/>
      <c r="J3" s="942"/>
      <c r="K3" s="810"/>
      <c r="L3" s="810"/>
      <c r="M3" s="810"/>
      <c r="N3" s="810"/>
      <c r="O3" s="810"/>
      <c r="P3" s="810"/>
      <c r="Q3" s="810"/>
      <c r="R3" s="810"/>
    </row>
    <row r="4" spans="1:18" ht="51" customHeight="1" x14ac:dyDescent="0.2">
      <c r="A4" s="867" t="s">
        <v>5</v>
      </c>
      <c r="B4" s="892" t="s">
        <v>971</v>
      </c>
      <c r="C4" s="879" t="s">
        <v>972</v>
      </c>
      <c r="D4" s="892" t="s">
        <v>946</v>
      </c>
      <c r="E4" s="879" t="s">
        <v>949</v>
      </c>
      <c r="F4" s="880"/>
      <c r="G4" s="887" t="s">
        <v>62</v>
      </c>
      <c r="H4" s="943"/>
      <c r="I4" s="937"/>
      <c r="J4" s="942"/>
      <c r="K4" s="810"/>
      <c r="L4" s="810"/>
      <c r="M4" s="810"/>
      <c r="N4" s="810"/>
      <c r="O4" s="810" t="s">
        <v>1073</v>
      </c>
      <c r="P4" s="810"/>
      <c r="Q4" s="810"/>
      <c r="R4" s="810"/>
    </row>
    <row r="5" spans="1:18" ht="12" customHeight="1" x14ac:dyDescent="0.2">
      <c r="A5" s="820" t="s">
        <v>569</v>
      </c>
      <c r="B5" s="180"/>
      <c r="C5" s="753"/>
      <c r="D5" s="180"/>
      <c r="E5" s="753"/>
      <c r="F5" s="810"/>
      <c r="G5" s="886"/>
      <c r="H5" s="944" t="s">
        <v>569</v>
      </c>
      <c r="I5" s="933"/>
      <c r="J5" s="945"/>
      <c r="K5" s="810"/>
      <c r="L5" s="810"/>
      <c r="M5" s="810"/>
      <c r="N5" s="810"/>
      <c r="O5" s="810"/>
      <c r="P5" s="810"/>
      <c r="Q5" s="810"/>
      <c r="R5" s="810"/>
    </row>
    <row r="6" spans="1:18" ht="12" hidden="1" customHeight="1" outlineLevel="1" x14ac:dyDescent="0.2">
      <c r="A6" s="835" t="s">
        <v>707</v>
      </c>
      <c r="B6" s="680">
        <v>0</v>
      </c>
      <c r="C6" s="688" t="s">
        <v>707</v>
      </c>
      <c r="D6" s="680">
        <v>0</v>
      </c>
      <c r="E6" s="688">
        <v>0</v>
      </c>
      <c r="F6" s="810"/>
      <c r="G6" s="886">
        <v>0</v>
      </c>
      <c r="H6" s="946" t="s">
        <v>707</v>
      </c>
      <c r="I6" s="934">
        <v>0</v>
      </c>
      <c r="J6" s="947">
        <v>0</v>
      </c>
      <c r="K6" s="810"/>
      <c r="L6" s="810"/>
      <c r="M6" s="810"/>
      <c r="N6" s="810"/>
      <c r="O6" s="934">
        <v>0</v>
      </c>
      <c r="P6" s="947">
        <v>0</v>
      </c>
      <c r="Q6" s="934">
        <v>0</v>
      </c>
      <c r="R6" s="947">
        <v>0</v>
      </c>
    </row>
    <row r="7" spans="1:18" ht="12" hidden="1" customHeight="1" outlineLevel="1" x14ac:dyDescent="0.2">
      <c r="A7" s="835" t="s">
        <v>708</v>
      </c>
      <c r="B7" s="680">
        <v>0</v>
      </c>
      <c r="C7" s="688" t="s">
        <v>708</v>
      </c>
      <c r="D7" s="680">
        <v>0</v>
      </c>
      <c r="E7" s="688">
        <v>0</v>
      </c>
      <c r="F7" s="810"/>
      <c r="G7" s="886">
        <v>0</v>
      </c>
      <c r="H7" s="946" t="s">
        <v>708</v>
      </c>
      <c r="I7" s="934">
        <v>0</v>
      </c>
      <c r="J7" s="947">
        <v>0</v>
      </c>
      <c r="K7" s="810"/>
      <c r="L7" s="810"/>
      <c r="M7" s="810"/>
      <c r="N7" s="810"/>
      <c r="O7" s="934">
        <v>0</v>
      </c>
      <c r="P7" s="947">
        <v>0</v>
      </c>
      <c r="Q7" s="934">
        <v>0</v>
      </c>
      <c r="R7" s="947">
        <v>0</v>
      </c>
    </row>
    <row r="8" spans="1:18" ht="12" customHeight="1" collapsed="1" x14ac:dyDescent="0.2">
      <c r="A8" s="790" t="s">
        <v>709</v>
      </c>
      <c r="B8" s="163">
        <v>33213.683506528199</v>
      </c>
      <c r="C8" s="662">
        <v>37648.277054798702</v>
      </c>
      <c r="D8" s="163">
        <v>32163.894062554402</v>
      </c>
      <c r="E8" s="662">
        <v>36691.726865220597</v>
      </c>
      <c r="F8" s="810"/>
      <c r="G8" s="886">
        <v>5.4422300308942795E-5</v>
      </c>
      <c r="H8" s="946" t="s">
        <v>709</v>
      </c>
      <c r="I8" s="934">
        <v>33213.683506528199</v>
      </c>
      <c r="J8" s="947">
        <v>37648.277054798702</v>
      </c>
      <c r="K8" s="810"/>
      <c r="L8" s="810"/>
      <c r="M8" s="810"/>
      <c r="N8" s="810"/>
      <c r="O8" s="934">
        <v>33213.683506528199</v>
      </c>
      <c r="P8" s="947">
        <v>37648.277054798702</v>
      </c>
      <c r="Q8" s="934">
        <v>0</v>
      </c>
      <c r="R8" s="947">
        <v>0</v>
      </c>
    </row>
    <row r="9" spans="1:18" ht="12" customHeight="1" x14ac:dyDescent="0.2">
      <c r="A9" s="790" t="s">
        <v>710</v>
      </c>
      <c r="B9" s="163">
        <v>2847.0611400000003</v>
      </c>
      <c r="C9" s="662">
        <v>3164.85313</v>
      </c>
      <c r="D9" s="163">
        <v>2057.951</v>
      </c>
      <c r="E9" s="662">
        <v>2453.7226000000001</v>
      </c>
      <c r="F9" s="810"/>
      <c r="G9" s="886">
        <v>2.0000002223241609E-6</v>
      </c>
      <c r="H9" s="946" t="s">
        <v>710</v>
      </c>
      <c r="I9" s="934">
        <v>2847.0611400000003</v>
      </c>
      <c r="J9" s="947">
        <v>3164.85313</v>
      </c>
      <c r="K9" s="810"/>
      <c r="L9" s="810"/>
      <c r="M9" s="810"/>
      <c r="N9" s="810"/>
      <c r="O9" s="934">
        <v>2847.0611400000003</v>
      </c>
      <c r="P9" s="947">
        <v>3162.1311299999998</v>
      </c>
      <c r="Q9" s="934">
        <v>0</v>
      </c>
      <c r="R9" s="947">
        <v>2.7220000000002074</v>
      </c>
    </row>
    <row r="10" spans="1:18" ht="12" customHeight="1" x14ac:dyDescent="0.2">
      <c r="A10" s="790" t="s">
        <v>711</v>
      </c>
      <c r="B10" s="163">
        <v>2516.6682250322997</v>
      </c>
      <c r="C10" s="662">
        <v>2516.6682250322997</v>
      </c>
      <c r="D10" s="163">
        <v>2515.8658136575004</v>
      </c>
      <c r="E10" s="662">
        <v>2515.8658136575004</v>
      </c>
      <c r="F10" s="810"/>
      <c r="G10" s="886">
        <v>-3.7561250019280124E-4</v>
      </c>
      <c r="H10" s="946" t="s">
        <v>711</v>
      </c>
      <c r="I10" s="934">
        <v>2516.6682250322997</v>
      </c>
      <c r="J10" s="947">
        <v>2516.6682250322997</v>
      </c>
      <c r="K10" s="810"/>
      <c r="L10" s="810"/>
      <c r="M10" s="810"/>
      <c r="N10" s="810"/>
      <c r="O10" s="934">
        <v>2516.6682250322997</v>
      </c>
      <c r="P10" s="947">
        <v>2516.6682250322997</v>
      </c>
      <c r="Q10" s="934">
        <v>0</v>
      </c>
      <c r="R10" s="947">
        <v>0</v>
      </c>
    </row>
    <row r="11" spans="1:18" ht="12" customHeight="1" x14ac:dyDescent="0.2">
      <c r="A11" s="881"/>
      <c r="B11" s="882"/>
      <c r="C11" s="883"/>
      <c r="D11" s="882"/>
      <c r="E11" s="883"/>
      <c r="F11" s="810"/>
      <c r="G11" s="886"/>
      <c r="H11" s="948"/>
      <c r="I11" s="935"/>
      <c r="J11" s="949"/>
      <c r="K11" s="810"/>
      <c r="L11" s="810"/>
      <c r="M11" s="810"/>
      <c r="N11" s="810"/>
      <c r="O11" s="935"/>
      <c r="P11" s="949"/>
      <c r="Q11" s="935">
        <v>0</v>
      </c>
      <c r="R11" s="949">
        <v>0</v>
      </c>
    </row>
    <row r="12" spans="1:18" ht="12" customHeight="1" x14ac:dyDescent="0.2">
      <c r="A12" s="820" t="s">
        <v>712</v>
      </c>
      <c r="B12" s="248"/>
      <c r="C12" s="848"/>
      <c r="D12" s="248"/>
      <c r="E12" s="848"/>
      <c r="F12" s="810"/>
      <c r="G12" s="886"/>
      <c r="H12" s="946"/>
      <c r="I12" s="936"/>
      <c r="J12" s="950"/>
      <c r="K12" s="810"/>
      <c r="L12" s="810"/>
      <c r="M12" s="810"/>
      <c r="N12" s="810"/>
      <c r="O12" s="936"/>
      <c r="P12" s="950"/>
      <c r="Q12" s="936">
        <v>0</v>
      </c>
      <c r="R12" s="950">
        <v>0</v>
      </c>
    </row>
    <row r="13" spans="1:18" ht="12" customHeight="1" x14ac:dyDescent="0.2">
      <c r="A13" s="790" t="s">
        <v>713</v>
      </c>
      <c r="B13" s="163">
        <v>156.7891006111</v>
      </c>
      <c r="C13" s="662">
        <v>146.06554358299999</v>
      </c>
      <c r="D13" s="163">
        <v>143.3732749376</v>
      </c>
      <c r="E13" s="662">
        <v>139.11742831330002</v>
      </c>
      <c r="F13" s="810"/>
      <c r="G13" s="886">
        <v>2.00003569261753E-10</v>
      </c>
      <c r="H13" s="944" t="s">
        <v>712</v>
      </c>
      <c r="I13" s="936"/>
      <c r="J13" s="1241"/>
      <c r="K13" s="810"/>
      <c r="L13" s="810"/>
      <c r="M13" s="810"/>
      <c r="N13" s="810"/>
      <c r="O13" s="936"/>
      <c r="P13" s="1241"/>
      <c r="Q13" s="936">
        <v>0</v>
      </c>
      <c r="R13" s="1241">
        <v>0</v>
      </c>
    </row>
    <row r="14" spans="1:18" ht="12" customHeight="1" x14ac:dyDescent="0.2">
      <c r="A14" s="790" t="s">
        <v>714</v>
      </c>
      <c r="B14" s="163">
        <v>758.93076800000006</v>
      </c>
      <c r="C14" s="662">
        <v>827.62017500000002</v>
      </c>
      <c r="D14" s="163">
        <v>747.24946499999999</v>
      </c>
      <c r="E14" s="662">
        <v>827.56700000000001</v>
      </c>
      <c r="F14" s="810"/>
      <c r="G14" s="886">
        <v>0</v>
      </c>
      <c r="H14" s="946" t="s">
        <v>713</v>
      </c>
      <c r="I14" s="934">
        <v>156.7891006111</v>
      </c>
      <c r="J14" s="1240">
        <v>146.06554358299999</v>
      </c>
      <c r="K14" s="810"/>
      <c r="L14" s="810"/>
      <c r="M14" s="810"/>
      <c r="N14" s="810"/>
      <c r="O14" s="934">
        <v>156.7891006111</v>
      </c>
      <c r="P14" s="1240">
        <v>146.06554358299999</v>
      </c>
      <c r="Q14" s="934">
        <v>0</v>
      </c>
      <c r="R14" s="1240">
        <v>0</v>
      </c>
    </row>
    <row r="15" spans="1:18" ht="12" customHeight="1" x14ac:dyDescent="0.2">
      <c r="A15" s="790" t="s">
        <v>715</v>
      </c>
      <c r="B15" s="163">
        <v>11828.890706664</v>
      </c>
      <c r="C15" s="1189">
        <v>12194.244039113699</v>
      </c>
      <c r="D15" s="163">
        <v>13587.6341747516</v>
      </c>
      <c r="E15" s="1189">
        <v>14056.430483976599</v>
      </c>
      <c r="F15" s="810"/>
      <c r="G15" s="886">
        <v>-1.7910785300045973E-2</v>
      </c>
      <c r="H15" s="946" t="s">
        <v>714</v>
      </c>
      <c r="I15" s="934">
        <v>758.93076800000006</v>
      </c>
      <c r="J15" s="1240">
        <v>827.62017500000002</v>
      </c>
      <c r="K15" s="810"/>
      <c r="L15" s="810"/>
      <c r="M15" s="810"/>
      <c r="N15" s="810"/>
      <c r="O15" s="934">
        <v>758.93076800000006</v>
      </c>
      <c r="P15" s="1240">
        <v>827.62017500000002</v>
      </c>
      <c r="Q15" s="934">
        <v>0</v>
      </c>
      <c r="R15" s="1240">
        <v>0</v>
      </c>
    </row>
    <row r="16" spans="1:18" s="313" customFormat="1" ht="12" customHeight="1" x14ac:dyDescent="0.2">
      <c r="A16" s="1509" t="s">
        <v>848</v>
      </c>
      <c r="B16" s="1510">
        <v>17260.433653448399</v>
      </c>
      <c r="C16" s="1511">
        <v>17792.014507183001</v>
      </c>
      <c r="D16" s="1510">
        <v>14984.837967146001</v>
      </c>
      <c r="E16" s="1511">
        <v>15492.478373800001</v>
      </c>
      <c r="F16" s="810"/>
      <c r="G16" s="886"/>
      <c r="H16" s="951"/>
      <c r="I16" s="934"/>
      <c r="J16" s="1240"/>
      <c r="K16" s="810"/>
      <c r="L16" s="810"/>
      <c r="M16" s="810"/>
      <c r="N16" s="810"/>
      <c r="O16" s="934"/>
      <c r="P16" s="1240"/>
      <c r="Q16" s="934">
        <v>0</v>
      </c>
      <c r="R16" s="1240">
        <v>0</v>
      </c>
    </row>
    <row r="17" spans="1:18" ht="12" customHeight="1" x14ac:dyDescent="0.2">
      <c r="A17" s="180"/>
      <c r="B17" s="180"/>
      <c r="C17" s="180"/>
      <c r="D17" s="288"/>
      <c r="E17" s="884"/>
      <c r="F17" s="810"/>
      <c r="G17" s="810"/>
      <c r="H17" s="948"/>
      <c r="I17" s="934"/>
      <c r="J17" s="1240"/>
      <c r="K17" s="810"/>
      <c r="L17" s="810"/>
      <c r="M17" s="810"/>
      <c r="N17" s="810"/>
      <c r="O17" s="934"/>
      <c r="P17" s="1240"/>
      <c r="Q17" s="934">
        <v>0</v>
      </c>
      <c r="R17" s="1240">
        <v>0</v>
      </c>
    </row>
    <row r="18" spans="1:18" ht="12" hidden="1" customHeight="1" outlineLevel="1" x14ac:dyDescent="0.2">
      <c r="A18" s="180"/>
      <c r="B18" s="180"/>
      <c r="C18" s="180"/>
      <c r="D18" s="288"/>
      <c r="E18" s="884"/>
      <c r="F18" s="810"/>
      <c r="G18" s="810"/>
      <c r="H18" s="946" t="s">
        <v>715</v>
      </c>
      <c r="I18" s="1243">
        <v>11828.890706664</v>
      </c>
      <c r="J18" s="1240">
        <v>12194.244039113699</v>
      </c>
      <c r="K18" s="810"/>
      <c r="L18" s="810"/>
      <c r="M18" s="810"/>
      <c r="N18" s="810"/>
      <c r="O18" s="1243">
        <v>11828.890706664</v>
      </c>
      <c r="P18" s="1240">
        <v>10040.868258192599</v>
      </c>
      <c r="Q18" s="1243">
        <v>0</v>
      </c>
      <c r="R18" s="1240">
        <v>2153.3757809211002</v>
      </c>
    </row>
    <row r="19" spans="1:18" ht="12" hidden="1" customHeight="1" outlineLevel="1" x14ac:dyDescent="0.2">
      <c r="A19" s="180"/>
      <c r="B19" s="180"/>
      <c r="C19" s="180"/>
      <c r="D19" s="288"/>
      <c r="E19" s="884"/>
      <c r="F19" s="810"/>
      <c r="G19" s="810"/>
      <c r="H19" s="946"/>
      <c r="I19" s="934"/>
      <c r="J19" s="1240"/>
      <c r="K19" s="810"/>
      <c r="L19" s="810"/>
      <c r="M19" s="810"/>
      <c r="N19" s="810"/>
      <c r="O19" s="934"/>
      <c r="P19" s="1240"/>
      <c r="Q19" s="934">
        <v>0</v>
      </c>
      <c r="R19" s="1240">
        <v>0</v>
      </c>
    </row>
    <row r="20" spans="1:18" ht="12" hidden="1" customHeight="1" outlineLevel="1" x14ac:dyDescent="0.2">
      <c r="A20" s="180"/>
      <c r="B20" s="180"/>
      <c r="C20" s="180"/>
      <c r="D20" s="288"/>
      <c r="E20" s="884"/>
      <c r="F20" s="810"/>
      <c r="G20" s="810"/>
      <c r="H20" s="946"/>
      <c r="I20" s="934"/>
      <c r="J20" s="1240"/>
      <c r="K20" s="810"/>
      <c r="L20" s="810"/>
      <c r="M20" s="810"/>
      <c r="N20" s="810"/>
      <c r="O20" s="934"/>
      <c r="P20" s="1240"/>
      <c r="Q20" s="934">
        <v>0</v>
      </c>
      <c r="R20" s="1240">
        <v>0</v>
      </c>
    </row>
    <row r="21" spans="1:18" ht="12" hidden="1" customHeight="1" outlineLevel="1" x14ac:dyDescent="0.2">
      <c r="D21" s="288"/>
      <c r="E21" s="770"/>
      <c r="F21" s="810"/>
      <c r="G21" s="810"/>
      <c r="H21" s="952" t="s">
        <v>848</v>
      </c>
      <c r="I21" s="953">
        <v>17260.433653448399</v>
      </c>
      <c r="J21" s="1498">
        <v>17792.014507183001</v>
      </c>
      <c r="K21" s="810"/>
      <c r="L21" s="810"/>
      <c r="M21" s="810"/>
      <c r="N21" s="810"/>
      <c r="O21" s="953">
        <v>17260.433653448399</v>
      </c>
      <c r="P21" s="1251">
        <v>7475.7215866349006</v>
      </c>
      <c r="Q21" s="953">
        <v>0</v>
      </c>
      <c r="R21" s="1251">
        <v>10316.292920548101</v>
      </c>
    </row>
    <row r="22" spans="1:18" ht="12" hidden="1" customHeight="1" outlineLevel="1" x14ac:dyDescent="0.15">
      <c r="A22" s="1512" t="s">
        <v>716</v>
      </c>
      <c r="D22" s="288"/>
      <c r="E22" s="770"/>
      <c r="F22" s="810"/>
      <c r="G22" s="810"/>
      <c r="K22" s="810"/>
      <c r="L22" s="810"/>
      <c r="M22" s="810"/>
      <c r="N22" s="810"/>
      <c r="O22" s="810"/>
      <c r="P22" s="810"/>
      <c r="Q22" s="810"/>
      <c r="R22" s="810"/>
    </row>
    <row r="23" spans="1:18" ht="12" hidden="1" customHeight="1" outlineLevel="1" x14ac:dyDescent="0.15">
      <c r="D23" s="288"/>
      <c r="E23" s="770"/>
      <c r="F23" s="810"/>
      <c r="G23" s="810"/>
      <c r="K23" s="810"/>
      <c r="L23" s="810"/>
      <c r="M23" s="810"/>
      <c r="N23" s="810"/>
      <c r="O23" s="810"/>
      <c r="P23" s="810"/>
      <c r="Q23" s="810"/>
      <c r="R23" s="810"/>
    </row>
    <row r="24" spans="1:18" hidden="1" outlineLevel="1" x14ac:dyDescent="0.15"/>
    <row r="25" spans="1:18" hidden="1" outlineLevel="1" x14ac:dyDescent="0.15"/>
    <row r="26" spans="1:18" hidden="1" outlineLevel="1" x14ac:dyDescent="0.15"/>
    <row r="27" spans="1:18" hidden="1" outlineLevel="1" x14ac:dyDescent="0.15"/>
    <row r="28" spans="1:18" collapsed="1" x14ac:dyDescent="0.15"/>
  </sheetData>
  <sheetProtection password="CE88" sheet="1" objects="1" scenarios="1"/>
  <conditionalFormatting sqref="B8:E16">
    <cfRule type="expression" dxfId="1" priority="1">
      <formula>IF(AND(B8&gt;-0.49,B8&lt;0.49),IF(B8=0,FALSE,TRUE),FALSE)</formula>
    </cfRule>
  </conditionalFormatting>
  <printOptions horizontalCentered="1"/>
  <pageMargins left="0.35433070866141736" right="0.19685039370078741" top="0.55118110236220474" bottom="0.31496062992125984" header="0.51181102362204722" footer="0.51181102362204722"/>
  <pageSetup paperSize="9" scale="5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0000"/>
    <pageSetUpPr autoPageBreaks="0"/>
  </sheetPr>
  <dimension ref="A1:S60"/>
  <sheetViews>
    <sheetView showGridLines="0" defaultGridColor="0" colorId="48" zoomScale="85" zoomScaleNormal="85" workbookViewId="0"/>
  </sheetViews>
  <sheetFormatPr defaultColWidth="9.140625" defaultRowHeight="11.25" outlineLevelRow="1" x14ac:dyDescent="0.15"/>
  <cols>
    <col min="1" max="1" width="46.5703125" style="193" customWidth="1"/>
    <col min="2" max="7" width="18" style="193" customWidth="1"/>
    <col min="8" max="8" width="2.7109375" style="193" customWidth="1"/>
    <col min="9" max="9" width="26.28515625" style="270" customWidth="1"/>
    <col min="10" max="10" width="49.28515625" style="193" customWidth="1"/>
    <col min="11" max="16" width="18.7109375" style="193" customWidth="1"/>
    <col min="17" max="17" width="3.7109375" style="193" customWidth="1"/>
    <col min="18" max="18" width="8.28515625" style="193" bestFit="1" customWidth="1"/>
    <col min="19" max="19" width="7" style="193" customWidth="1"/>
    <col min="20" max="16384" width="9.140625" style="193"/>
  </cols>
  <sheetData>
    <row r="1" spans="1:19" ht="24" customHeight="1" x14ac:dyDescent="0.2">
      <c r="A1" s="764"/>
      <c r="B1" s="225"/>
      <c r="C1" s="268"/>
      <c r="D1" s="225"/>
      <c r="E1" s="268"/>
      <c r="F1" s="226"/>
      <c r="G1" s="226"/>
      <c r="H1" s="269"/>
      <c r="J1" s="765" t="s">
        <v>605</v>
      </c>
    </row>
    <row r="2" spans="1:19" ht="15.75" customHeight="1" x14ac:dyDescent="0.2">
      <c r="A2" s="764"/>
      <c r="B2" s="225"/>
      <c r="C2" s="268"/>
      <c r="D2" s="225"/>
      <c r="E2" s="268"/>
      <c r="F2" s="226"/>
      <c r="G2" s="226"/>
      <c r="H2" s="269"/>
    </row>
    <row r="3" spans="1:19" ht="33.75" customHeight="1" x14ac:dyDescent="0.2">
      <c r="A3" s="766" t="s">
        <v>606</v>
      </c>
      <c r="B3" s="767"/>
      <c r="C3" s="767"/>
      <c r="D3" s="767"/>
      <c r="E3" s="767"/>
      <c r="F3" s="768"/>
      <c r="G3" s="769"/>
      <c r="I3" s="770"/>
      <c r="J3" s="771"/>
      <c r="K3" s="772" t="s">
        <v>607</v>
      </c>
      <c r="L3" s="773"/>
      <c r="M3" s="773"/>
      <c r="N3" s="773"/>
      <c r="O3" s="773"/>
      <c r="P3" s="773"/>
    </row>
    <row r="4" spans="1:19" ht="12" customHeight="1" x14ac:dyDescent="0.15">
      <c r="A4" s="660"/>
      <c r="B4" s="774"/>
      <c r="C4" s="774"/>
      <c r="D4" s="774"/>
      <c r="E4" s="1689" t="s">
        <v>608</v>
      </c>
      <c r="F4" s="1690"/>
      <c r="G4" s="775"/>
      <c r="H4" s="261"/>
      <c r="I4" s="770"/>
      <c r="J4" s="771"/>
      <c r="K4" s="776" t="s">
        <v>609</v>
      </c>
      <c r="L4" s="776" t="s">
        <v>610</v>
      </c>
      <c r="M4" s="776" t="s">
        <v>611</v>
      </c>
      <c r="N4" s="777" t="s">
        <v>612</v>
      </c>
      <c r="O4" s="778"/>
      <c r="P4" s="776" t="s">
        <v>613</v>
      </c>
    </row>
    <row r="5" spans="1:19" ht="12" customHeight="1" x14ac:dyDescent="0.15">
      <c r="A5" s="779"/>
      <c r="B5" s="780"/>
      <c r="C5" s="780"/>
      <c r="D5" s="780"/>
      <c r="E5" s="1691"/>
      <c r="F5" s="1692"/>
      <c r="G5" s="781"/>
      <c r="H5" s="261"/>
      <c r="I5" s="770"/>
      <c r="J5" s="771"/>
      <c r="K5" s="782"/>
      <c r="L5" s="782"/>
      <c r="M5" s="782"/>
      <c r="N5" s="777" t="s">
        <v>614</v>
      </c>
      <c r="O5" s="778"/>
      <c r="P5" s="782"/>
    </row>
    <row r="6" spans="1:19" s="313" customFormat="1" ht="63" customHeight="1" thickBot="1" x14ac:dyDescent="0.2">
      <c r="A6" s="783" t="s">
        <v>5</v>
      </c>
      <c r="B6" s="784" t="s">
        <v>615</v>
      </c>
      <c r="C6" s="784" t="s">
        <v>616</v>
      </c>
      <c r="D6" s="784" t="s">
        <v>617</v>
      </c>
      <c r="E6" s="784" t="s">
        <v>618</v>
      </c>
      <c r="F6" s="784" t="s">
        <v>619</v>
      </c>
      <c r="G6" s="954" t="s">
        <v>620</v>
      </c>
      <c r="H6" s="785"/>
      <c r="I6" s="786"/>
      <c r="J6" s="787">
        <f>A5</f>
        <v>0</v>
      </c>
      <c r="K6" s="788" t="s">
        <v>615</v>
      </c>
      <c r="L6" s="788" t="s">
        <v>616</v>
      </c>
      <c r="M6" s="788" t="s">
        <v>617</v>
      </c>
      <c r="N6" s="788" t="str">
        <f>"(d)(i), (d)(ii) Financial instruments"</f>
        <v>(d)(i), (d)(ii) Financial instruments</v>
      </c>
      <c r="O6" s="789" t="s">
        <v>621</v>
      </c>
      <c r="P6" s="788" t="s">
        <v>620</v>
      </c>
      <c r="R6" s="180" t="s">
        <v>62</v>
      </c>
      <c r="S6" s="180" t="s">
        <v>62</v>
      </c>
    </row>
    <row r="7" spans="1:19" ht="12" customHeight="1" thickBot="1" x14ac:dyDescent="0.2">
      <c r="A7" s="790" t="s">
        <v>48</v>
      </c>
      <c r="B7" s="295">
        <f t="shared" ref="B7:G7" si="0">B14</f>
        <v>0</v>
      </c>
      <c r="C7" s="295">
        <f t="shared" si="0"/>
        <v>0</v>
      </c>
      <c r="D7" s="295">
        <f t="shared" si="0"/>
        <v>0</v>
      </c>
      <c r="E7" s="295">
        <f t="shared" si="0"/>
        <v>0</v>
      </c>
      <c r="F7" s="295">
        <f t="shared" si="0"/>
        <v>0</v>
      </c>
      <c r="G7" s="295">
        <f t="shared" si="0"/>
        <v>0</v>
      </c>
      <c r="H7" s="288"/>
      <c r="I7" s="770"/>
      <c r="J7" s="782" t="s">
        <v>48</v>
      </c>
      <c r="K7" s="893"/>
      <c r="L7" s="893"/>
      <c r="M7" s="893"/>
      <c r="N7" s="894"/>
      <c r="O7" s="894"/>
      <c r="P7" s="893"/>
      <c r="R7" s="180">
        <f>B7-C7-D7</f>
        <v>0</v>
      </c>
      <c r="S7" s="180">
        <f>D7-E7-F7-G7</f>
        <v>0</v>
      </c>
    </row>
    <row r="8" spans="1:19" ht="24" hidden="1" customHeight="1" outlineLevel="1" x14ac:dyDescent="0.15">
      <c r="A8" s="791" t="s">
        <v>622</v>
      </c>
      <c r="B8" s="694">
        <f t="shared" ref="B8:B13" si="1">ROUND(K8/1000,0)</f>
        <v>0</v>
      </c>
      <c r="C8" s="694">
        <f t="shared" ref="C8:C13" si="2">ROUND(L8/1000,0)</f>
        <v>0</v>
      </c>
      <c r="D8" s="694">
        <f t="shared" ref="D8:D13" si="3">ROUND(M8/1000,0)</f>
        <v>0</v>
      </c>
      <c r="E8" s="694">
        <f t="shared" ref="E8:F13" si="4">ROUND(N8/1000,0)</f>
        <v>0</v>
      </c>
      <c r="F8" s="792">
        <f t="shared" si="4"/>
        <v>0</v>
      </c>
      <c r="G8" s="694">
        <f t="shared" ref="G8:G13" si="5">ROUND(P8/1000,0)</f>
        <v>0</v>
      </c>
      <c r="H8" s="288"/>
      <c r="I8" s="770"/>
      <c r="J8" s="782" t="s">
        <v>623</v>
      </c>
      <c r="K8" s="896"/>
      <c r="L8" s="896"/>
      <c r="M8" s="896"/>
      <c r="N8" s="896"/>
      <c r="O8" s="896"/>
      <c r="P8" s="896"/>
      <c r="R8" s="180">
        <f t="shared" ref="R8:R13" si="6">B8-C8-D8</f>
        <v>0</v>
      </c>
      <c r="S8" s="180">
        <f t="shared" ref="S8:S13" si="7">D8-E8-F8-G8</f>
        <v>0</v>
      </c>
    </row>
    <row r="9" spans="1:19" ht="12" hidden="1" customHeight="1" outlineLevel="1" x14ac:dyDescent="0.15">
      <c r="A9" s="790" t="s">
        <v>624</v>
      </c>
      <c r="B9" s="694">
        <f t="shared" si="1"/>
        <v>0</v>
      </c>
      <c r="C9" s="694">
        <f t="shared" si="2"/>
        <v>0</v>
      </c>
      <c r="D9" s="694">
        <f t="shared" si="3"/>
        <v>0</v>
      </c>
      <c r="E9" s="694">
        <f t="shared" si="4"/>
        <v>0</v>
      </c>
      <c r="F9" s="694">
        <f t="shared" si="4"/>
        <v>0</v>
      </c>
      <c r="G9" s="694">
        <f t="shared" si="5"/>
        <v>0</v>
      </c>
      <c r="H9" s="288"/>
      <c r="I9" s="770"/>
      <c r="J9" s="782" t="s">
        <v>624</v>
      </c>
      <c r="K9" s="893"/>
      <c r="L9" s="893"/>
      <c r="M9" s="893"/>
      <c r="N9" s="893"/>
      <c r="O9" s="893"/>
      <c r="P9" s="893"/>
      <c r="R9" s="180">
        <f t="shared" si="6"/>
        <v>0</v>
      </c>
      <c r="S9" s="180">
        <f t="shared" si="7"/>
        <v>0</v>
      </c>
    </row>
    <row r="10" spans="1:19" ht="12" hidden="1" customHeight="1" outlineLevel="1" x14ac:dyDescent="0.15">
      <c r="A10" s="790" t="s">
        <v>625</v>
      </c>
      <c r="B10" s="694">
        <f t="shared" si="1"/>
        <v>0</v>
      </c>
      <c r="C10" s="694">
        <f t="shared" si="2"/>
        <v>0</v>
      </c>
      <c r="D10" s="694">
        <f t="shared" si="3"/>
        <v>0</v>
      </c>
      <c r="E10" s="694">
        <f t="shared" si="4"/>
        <v>0</v>
      </c>
      <c r="F10" s="694">
        <f t="shared" si="4"/>
        <v>0</v>
      </c>
      <c r="G10" s="694">
        <f t="shared" si="5"/>
        <v>0</v>
      </c>
      <c r="H10" s="308"/>
      <c r="I10" s="770"/>
      <c r="J10" s="793" t="s">
        <v>625</v>
      </c>
      <c r="K10" s="897"/>
      <c r="L10" s="897"/>
      <c r="M10" s="897"/>
      <c r="N10" s="897"/>
      <c r="O10" s="897"/>
      <c r="P10" s="897"/>
      <c r="R10" s="180">
        <f t="shared" si="6"/>
        <v>0</v>
      </c>
      <c r="S10" s="180">
        <f t="shared" si="7"/>
        <v>0</v>
      </c>
    </row>
    <row r="11" spans="1:19" ht="12" hidden="1" customHeight="1" outlineLevel="1" x14ac:dyDescent="0.15">
      <c r="A11" s="790" t="s">
        <v>626</v>
      </c>
      <c r="B11" s="694">
        <f t="shared" si="1"/>
        <v>0</v>
      </c>
      <c r="C11" s="694">
        <f t="shared" si="2"/>
        <v>0</v>
      </c>
      <c r="D11" s="694">
        <f t="shared" si="3"/>
        <v>0</v>
      </c>
      <c r="E11" s="694">
        <f t="shared" si="4"/>
        <v>0</v>
      </c>
      <c r="F11" s="694">
        <f t="shared" si="4"/>
        <v>0</v>
      </c>
      <c r="G11" s="694">
        <f t="shared" si="5"/>
        <v>0</v>
      </c>
      <c r="H11" s="288"/>
      <c r="I11" s="770"/>
      <c r="J11" s="782" t="s">
        <v>626</v>
      </c>
      <c r="K11" s="893"/>
      <c r="L11" s="893"/>
      <c r="M11" s="893"/>
      <c r="N11" s="893"/>
      <c r="O11" s="893"/>
      <c r="P11" s="893"/>
      <c r="R11" s="180">
        <f t="shared" si="6"/>
        <v>0</v>
      </c>
      <c r="S11" s="180">
        <f t="shared" si="7"/>
        <v>0</v>
      </c>
    </row>
    <row r="12" spans="1:19" ht="12" hidden="1" customHeight="1" outlineLevel="1" x14ac:dyDescent="0.15">
      <c r="A12" s="790" t="s">
        <v>627</v>
      </c>
      <c r="B12" s="694">
        <f t="shared" si="1"/>
        <v>0</v>
      </c>
      <c r="C12" s="694">
        <f t="shared" si="2"/>
        <v>0</v>
      </c>
      <c r="D12" s="694">
        <f t="shared" si="3"/>
        <v>0</v>
      </c>
      <c r="E12" s="694">
        <f t="shared" si="4"/>
        <v>0</v>
      </c>
      <c r="F12" s="694">
        <f t="shared" si="4"/>
        <v>0</v>
      </c>
      <c r="G12" s="694">
        <f t="shared" si="5"/>
        <v>0</v>
      </c>
      <c r="H12" s="288"/>
      <c r="I12" s="770"/>
      <c r="J12" s="782" t="s">
        <v>627</v>
      </c>
      <c r="K12" s="897"/>
      <c r="L12" s="897"/>
      <c r="M12" s="897"/>
      <c r="N12" s="897"/>
      <c r="O12" s="897"/>
      <c r="P12" s="897"/>
      <c r="R12" s="180">
        <f t="shared" si="6"/>
        <v>0</v>
      </c>
      <c r="S12" s="180">
        <f t="shared" si="7"/>
        <v>0</v>
      </c>
    </row>
    <row r="13" spans="1:19" ht="12" hidden="1" customHeight="1" outlineLevel="1" collapsed="1" thickBot="1" x14ac:dyDescent="0.2">
      <c r="A13" s="790" t="s">
        <v>628</v>
      </c>
      <c r="B13" s="694">
        <f t="shared" si="1"/>
        <v>0</v>
      </c>
      <c r="C13" s="694">
        <f t="shared" si="2"/>
        <v>0</v>
      </c>
      <c r="D13" s="694">
        <f t="shared" si="3"/>
        <v>0</v>
      </c>
      <c r="E13" s="694">
        <f t="shared" si="4"/>
        <v>0</v>
      </c>
      <c r="F13" s="792">
        <f t="shared" si="4"/>
        <v>0</v>
      </c>
      <c r="G13" s="694">
        <f t="shared" si="5"/>
        <v>0</v>
      </c>
      <c r="H13" s="288"/>
      <c r="I13" s="794" t="s">
        <v>629</v>
      </c>
      <c r="J13" s="793" t="s">
        <v>628</v>
      </c>
      <c r="K13" s="897"/>
      <c r="L13" s="897"/>
      <c r="M13" s="897"/>
      <c r="N13" s="897"/>
      <c r="O13" s="897"/>
      <c r="P13" s="897"/>
      <c r="R13" s="180">
        <f t="shared" si="6"/>
        <v>0</v>
      </c>
      <c r="S13" s="180">
        <f t="shared" si="7"/>
        <v>0</v>
      </c>
    </row>
    <row r="14" spans="1:19" collapsed="1" x14ac:dyDescent="0.15">
      <c r="A14" s="795" t="str">
        <f>INV!E7</f>
        <v>December 31, 2015</v>
      </c>
      <c r="B14" s="796">
        <f t="shared" ref="B14:G14" si="8">K14/1000</f>
        <v>0</v>
      </c>
      <c r="C14" s="796">
        <f t="shared" si="8"/>
        <v>0</v>
      </c>
      <c r="D14" s="796">
        <f t="shared" si="8"/>
        <v>0</v>
      </c>
      <c r="E14" s="796">
        <f t="shared" si="8"/>
        <v>0</v>
      </c>
      <c r="F14" s="797">
        <f t="shared" si="8"/>
        <v>0</v>
      </c>
      <c r="G14" s="796">
        <f t="shared" si="8"/>
        <v>0</v>
      </c>
      <c r="H14" s="269"/>
      <c r="J14" s="798" t="s">
        <v>172</v>
      </c>
      <c r="K14" s="893"/>
      <c r="L14" s="899"/>
      <c r="M14" s="893"/>
      <c r="N14" s="899"/>
      <c r="O14" s="899"/>
      <c r="P14" s="893"/>
      <c r="R14" s="180">
        <f>B14-C14-D14</f>
        <v>0</v>
      </c>
      <c r="S14" s="180">
        <f>D14-E14-F14-G14</f>
        <v>0</v>
      </c>
    </row>
    <row r="15" spans="1:19" s="313" customFormat="1" ht="30" customHeight="1" x14ac:dyDescent="0.15">
      <c r="A15" s="270"/>
      <c r="C15" s="270"/>
      <c r="D15" s="270"/>
      <c r="E15" s="270"/>
      <c r="F15" s="270"/>
      <c r="G15" s="270"/>
      <c r="H15" s="785"/>
      <c r="I15" s="786"/>
      <c r="J15" s="799"/>
      <c r="K15" s="773"/>
      <c r="L15" s="773"/>
      <c r="M15" s="773"/>
      <c r="N15" s="773"/>
      <c r="O15" s="773"/>
      <c r="P15" s="773"/>
    </row>
    <row r="16" spans="1:19" s="313" customFormat="1" ht="14.25" customHeight="1" x14ac:dyDescent="0.15">
      <c r="A16" s="270"/>
      <c r="B16" s="270"/>
      <c r="C16" s="270"/>
      <c r="D16" s="270"/>
      <c r="E16" s="270"/>
      <c r="F16" s="270"/>
      <c r="G16" s="270"/>
      <c r="H16" s="785"/>
      <c r="I16" s="786"/>
      <c r="J16" s="890" t="s">
        <v>62</v>
      </c>
      <c r="K16" s="891">
        <f t="shared" ref="K16:P16" si="9">B7+B13+B8-B14</f>
        <v>0</v>
      </c>
      <c r="L16" s="891">
        <f t="shared" si="9"/>
        <v>0</v>
      </c>
      <c r="M16" s="891">
        <f t="shared" si="9"/>
        <v>0</v>
      </c>
      <c r="N16" s="891">
        <f t="shared" si="9"/>
        <v>0</v>
      </c>
      <c r="O16" s="891">
        <f t="shared" si="9"/>
        <v>0</v>
      </c>
      <c r="P16" s="891">
        <f t="shared" si="9"/>
        <v>0</v>
      </c>
    </row>
    <row r="17" spans="1:19" ht="33.75" customHeight="1" x14ac:dyDescent="0.2">
      <c r="A17" s="766" t="s">
        <v>630</v>
      </c>
      <c r="B17" s="767"/>
      <c r="C17" s="767"/>
      <c r="D17" s="767"/>
      <c r="E17" s="767"/>
      <c r="F17" s="768"/>
      <c r="G17" s="769"/>
      <c r="I17" s="770"/>
      <c r="J17" s="771"/>
      <c r="K17" s="772"/>
      <c r="L17" s="773"/>
      <c r="M17" s="773"/>
      <c r="N17" s="773"/>
      <c r="O17" s="773"/>
      <c r="P17" s="773"/>
    </row>
    <row r="18" spans="1:19" ht="12" customHeight="1" x14ac:dyDescent="0.15">
      <c r="A18" s="660"/>
      <c r="B18" s="774"/>
      <c r="C18" s="774"/>
      <c r="D18" s="774"/>
      <c r="E18" s="1689" t="s">
        <v>608</v>
      </c>
      <c r="F18" s="1690"/>
      <c r="G18" s="775"/>
      <c r="I18" s="770"/>
      <c r="J18" s="771"/>
      <c r="K18" s="772" t="str">
        <f>"Financial liabilities subject to offsetting, enforceable master netting arrangements and similar agreements"</f>
        <v>Financial liabilities subject to offsetting, enforceable master netting arrangements and similar agreements</v>
      </c>
      <c r="L18" s="773"/>
      <c r="M18" s="773"/>
      <c r="N18" s="773"/>
      <c r="O18" s="773"/>
      <c r="P18" s="773"/>
    </row>
    <row r="19" spans="1:19" ht="12" customHeight="1" x14ac:dyDescent="0.15">
      <c r="A19" s="733"/>
      <c r="B19" s="780"/>
      <c r="C19" s="780"/>
      <c r="D19" s="780"/>
      <c r="E19" s="1691"/>
      <c r="F19" s="1692"/>
      <c r="G19" s="781"/>
      <c r="H19" s="261"/>
      <c r="I19" s="770"/>
      <c r="J19" s="801"/>
      <c r="K19" s="776" t="str">
        <f>K4</f>
        <v>(a)</v>
      </c>
      <c r="L19" s="776" t="str">
        <f>L4</f>
        <v>(b)</v>
      </c>
      <c r="M19" s="776" t="str">
        <f>M4</f>
        <v>(c)=(a)-(b)</v>
      </c>
      <c r="N19" s="777" t="str">
        <f>N4</f>
        <v>(d)</v>
      </c>
      <c r="O19" s="778"/>
      <c r="P19" s="776" t="s">
        <v>613</v>
      </c>
    </row>
    <row r="20" spans="1:19" ht="63" customHeight="1" x14ac:dyDescent="0.15">
      <c r="A20" s="783" t="s">
        <v>5</v>
      </c>
      <c r="B20" s="784" t="s">
        <v>631</v>
      </c>
      <c r="C20" s="784" t="s">
        <v>632</v>
      </c>
      <c r="D20" s="784" t="s">
        <v>633</v>
      </c>
      <c r="E20" s="784" t="s">
        <v>618</v>
      </c>
      <c r="F20" s="784" t="s">
        <v>634</v>
      </c>
      <c r="G20" s="954" t="s">
        <v>620</v>
      </c>
      <c r="H20" s="261"/>
      <c r="I20" s="770"/>
      <c r="J20" s="802"/>
      <c r="K20" s="782"/>
      <c r="L20" s="782"/>
      <c r="M20" s="782"/>
      <c r="N20" s="777" t="str">
        <f>N5</f>
        <v>Related amounts not set off in the statement of financial position</v>
      </c>
      <c r="O20" s="778"/>
      <c r="P20" s="782"/>
    </row>
    <row r="21" spans="1:19" s="313" customFormat="1" ht="12" customHeight="1" thickBot="1" x14ac:dyDescent="0.2">
      <c r="A21" s="790" t="s">
        <v>48</v>
      </c>
      <c r="B21" s="295">
        <f t="shared" ref="B21:G21" si="10">B28</f>
        <v>0</v>
      </c>
      <c r="C21" s="295">
        <f t="shared" si="10"/>
        <v>0</v>
      </c>
      <c r="D21" s="295">
        <f t="shared" si="10"/>
        <v>0</v>
      </c>
      <c r="E21" s="295">
        <f t="shared" si="10"/>
        <v>0</v>
      </c>
      <c r="F21" s="295">
        <f t="shared" si="10"/>
        <v>0</v>
      </c>
      <c r="G21" s="295">
        <f t="shared" si="10"/>
        <v>0</v>
      </c>
      <c r="H21" s="785"/>
      <c r="I21" s="786"/>
      <c r="J21" s="803">
        <f>A19</f>
        <v>0</v>
      </c>
      <c r="K21" s="788" t="str">
        <f>"Gross amounts of recognised financial liabilities"</f>
        <v>Gross amounts of recognised financial liabilities</v>
      </c>
      <c r="L21" s="788" t="str">
        <f>+"Gross amounts of recognised financial assets set off in the statement of financial position"</f>
        <v>Gross amounts of recognised financial assets set off in the statement of financial position</v>
      </c>
      <c r="M21" s="788" t="str">
        <f>"Net amounts of financial liabilities presented in the statement of financial position"</f>
        <v>Net amounts of financial liabilities presented in the statement of financial position</v>
      </c>
      <c r="N21" s="788" t="str">
        <f>"(d)(i), (d)(ii) Financial instruments"</f>
        <v>(d)(i), (d)(ii) Financial instruments</v>
      </c>
      <c r="O21" s="789" t="str">
        <f>"(d)(ii) Cash Collateral pledged"</f>
        <v>(d)(ii) Cash Collateral pledged</v>
      </c>
      <c r="P21" s="788" t="s">
        <v>620</v>
      </c>
    </row>
    <row r="22" spans="1:19" ht="24" hidden="1" customHeight="1" outlineLevel="1" x14ac:dyDescent="0.15">
      <c r="A22" s="791" t="s">
        <v>635</v>
      </c>
      <c r="B22" s="694">
        <f>K23/1000</f>
        <v>0</v>
      </c>
      <c r="C22" s="694">
        <f t="shared" ref="B22:G23" si="11">L23/1000</f>
        <v>0</v>
      </c>
      <c r="D22" s="694">
        <f t="shared" si="11"/>
        <v>0</v>
      </c>
      <c r="E22" s="694">
        <f t="shared" si="11"/>
        <v>0</v>
      </c>
      <c r="F22" s="792">
        <f t="shared" si="11"/>
        <v>0</v>
      </c>
      <c r="G22" s="694">
        <f t="shared" si="11"/>
        <v>0</v>
      </c>
      <c r="H22" s="288"/>
      <c r="I22" s="770"/>
      <c r="J22" s="782" t="s">
        <v>48</v>
      </c>
      <c r="K22" s="893">
        <v>423253.96600000001</v>
      </c>
      <c r="L22" s="893">
        <v>0</v>
      </c>
      <c r="M22" s="893">
        <v>423253.96600000001</v>
      </c>
      <c r="N22" s="894">
        <v>0</v>
      </c>
      <c r="O22" s="894">
        <v>0</v>
      </c>
      <c r="P22" s="895">
        <v>423253.96600000001</v>
      </c>
      <c r="R22" s="193">
        <f>B22-C22-D22</f>
        <v>0</v>
      </c>
      <c r="S22" s="193">
        <f>D22-E22-F22-G22</f>
        <v>0</v>
      </c>
    </row>
    <row r="23" spans="1:19" ht="24" hidden="1" customHeight="1" outlineLevel="1" x14ac:dyDescent="0.15">
      <c r="A23" s="790" t="s">
        <v>624</v>
      </c>
      <c r="B23" s="694">
        <f t="shared" si="11"/>
        <v>0</v>
      </c>
      <c r="C23" s="694">
        <f t="shared" si="11"/>
        <v>0</v>
      </c>
      <c r="D23" s="694">
        <f t="shared" si="11"/>
        <v>0</v>
      </c>
      <c r="E23" s="694">
        <f t="shared" si="11"/>
        <v>0</v>
      </c>
      <c r="F23" s="694">
        <f t="shared" si="11"/>
        <v>0</v>
      </c>
      <c r="G23" s="694">
        <f t="shared" si="11"/>
        <v>0</v>
      </c>
      <c r="H23" s="288"/>
      <c r="I23" s="770"/>
      <c r="J23" s="782" t="s">
        <v>636</v>
      </c>
      <c r="K23" s="896">
        <v>0</v>
      </c>
      <c r="L23" s="896">
        <v>0</v>
      </c>
      <c r="M23" s="896">
        <v>0</v>
      </c>
      <c r="N23" s="896">
        <v>0</v>
      </c>
      <c r="O23" s="896">
        <v>0</v>
      </c>
      <c r="P23" s="896">
        <v>0</v>
      </c>
      <c r="R23" s="193">
        <f t="shared" ref="R23:R29" si="12">B23-C23-D23</f>
        <v>0</v>
      </c>
      <c r="S23" s="193">
        <f t="shared" ref="S23:S29" si="13">D23-E23-F23-G23</f>
        <v>0</v>
      </c>
    </row>
    <row r="24" spans="1:19" ht="12" hidden="1" customHeight="1" outlineLevel="1" x14ac:dyDescent="0.15">
      <c r="A24" s="790" t="s">
        <v>625</v>
      </c>
      <c r="B24" s="295">
        <f t="shared" ref="B24:G27" si="14">K25</f>
        <v>0</v>
      </c>
      <c r="C24" s="295">
        <f t="shared" si="14"/>
        <v>0</v>
      </c>
      <c r="D24" s="295">
        <f t="shared" si="14"/>
        <v>0</v>
      </c>
      <c r="E24" s="295">
        <f t="shared" si="14"/>
        <v>0</v>
      </c>
      <c r="F24" s="295">
        <f t="shared" si="14"/>
        <v>0</v>
      </c>
      <c r="G24" s="295">
        <f t="shared" si="14"/>
        <v>0</v>
      </c>
      <c r="H24" s="288"/>
      <c r="I24" s="770"/>
      <c r="J24" s="782" t="s">
        <v>624</v>
      </c>
      <c r="K24" s="893">
        <v>0</v>
      </c>
      <c r="L24" s="893">
        <v>0</v>
      </c>
      <c r="M24" s="893">
        <v>0</v>
      </c>
      <c r="N24" s="893">
        <v>0</v>
      </c>
      <c r="O24" s="893">
        <v>0</v>
      </c>
      <c r="P24" s="893">
        <v>0</v>
      </c>
      <c r="R24" s="193">
        <f t="shared" si="12"/>
        <v>0</v>
      </c>
      <c r="S24" s="193">
        <f t="shared" si="13"/>
        <v>0</v>
      </c>
    </row>
    <row r="25" spans="1:19" ht="12" hidden="1" customHeight="1" outlineLevel="1" x14ac:dyDescent="0.15">
      <c r="A25" s="790" t="s">
        <v>626</v>
      </c>
      <c r="B25" s="295">
        <f t="shared" si="14"/>
        <v>0</v>
      </c>
      <c r="C25" s="295">
        <f t="shared" si="14"/>
        <v>0</v>
      </c>
      <c r="D25" s="295">
        <f t="shared" si="14"/>
        <v>0</v>
      </c>
      <c r="E25" s="295">
        <f t="shared" si="14"/>
        <v>0</v>
      </c>
      <c r="F25" s="295">
        <f t="shared" si="14"/>
        <v>0</v>
      </c>
      <c r="G25" s="295">
        <f t="shared" si="14"/>
        <v>0</v>
      </c>
      <c r="H25" s="308"/>
      <c r="I25" s="770"/>
      <c r="J25" s="793" t="s">
        <v>625</v>
      </c>
      <c r="K25" s="897">
        <v>0</v>
      </c>
      <c r="L25" s="897">
        <v>0</v>
      </c>
      <c r="M25" s="897">
        <v>0</v>
      </c>
      <c r="N25" s="897">
        <v>0</v>
      </c>
      <c r="O25" s="897">
        <v>0</v>
      </c>
      <c r="P25" s="897">
        <v>0</v>
      </c>
      <c r="R25" s="193">
        <f t="shared" si="12"/>
        <v>0</v>
      </c>
      <c r="S25" s="193">
        <f t="shared" si="13"/>
        <v>0</v>
      </c>
    </row>
    <row r="26" spans="1:19" ht="12" hidden="1" customHeight="1" outlineLevel="1" x14ac:dyDescent="0.15">
      <c r="A26" s="790" t="s">
        <v>627</v>
      </c>
      <c r="B26" s="295">
        <f t="shared" si="14"/>
        <v>0</v>
      </c>
      <c r="C26" s="295">
        <f t="shared" si="14"/>
        <v>0</v>
      </c>
      <c r="D26" s="295">
        <f t="shared" si="14"/>
        <v>0</v>
      </c>
      <c r="E26" s="295">
        <f t="shared" si="14"/>
        <v>0</v>
      </c>
      <c r="F26" s="295">
        <f t="shared" si="14"/>
        <v>0</v>
      </c>
      <c r="G26" s="295">
        <f t="shared" si="14"/>
        <v>0</v>
      </c>
      <c r="H26" s="288"/>
      <c r="I26" s="770"/>
      <c r="J26" s="782" t="s">
        <v>626</v>
      </c>
      <c r="K26" s="893">
        <v>0</v>
      </c>
      <c r="L26" s="893">
        <v>0</v>
      </c>
      <c r="M26" s="893">
        <v>0</v>
      </c>
      <c r="N26" s="893">
        <v>0</v>
      </c>
      <c r="O26" s="893">
        <v>0</v>
      </c>
      <c r="P26" s="893">
        <v>0</v>
      </c>
      <c r="R26" s="193">
        <f t="shared" si="12"/>
        <v>0</v>
      </c>
      <c r="S26" s="193">
        <f t="shared" si="13"/>
        <v>0</v>
      </c>
    </row>
    <row r="27" spans="1:19" ht="12" hidden="1" customHeight="1" outlineLevel="1" x14ac:dyDescent="0.15">
      <c r="A27" s="790" t="s">
        <v>628</v>
      </c>
      <c r="B27" s="295">
        <f t="shared" si="14"/>
        <v>0</v>
      </c>
      <c r="C27" s="295">
        <f t="shared" si="14"/>
        <v>0</v>
      </c>
      <c r="D27" s="295">
        <f t="shared" si="14"/>
        <v>0</v>
      </c>
      <c r="E27" s="295">
        <f t="shared" si="14"/>
        <v>0</v>
      </c>
      <c r="F27" s="804">
        <f t="shared" si="14"/>
        <v>0</v>
      </c>
      <c r="G27" s="295">
        <f t="shared" si="14"/>
        <v>0</v>
      </c>
      <c r="H27" s="288"/>
      <c r="I27" s="770"/>
      <c r="J27" s="782" t="s">
        <v>627</v>
      </c>
      <c r="K27" s="897">
        <v>0</v>
      </c>
      <c r="L27" s="897">
        <v>0</v>
      </c>
      <c r="M27" s="897">
        <v>0</v>
      </c>
      <c r="N27" s="897">
        <v>0</v>
      </c>
      <c r="O27" s="897">
        <v>0</v>
      </c>
      <c r="P27" s="897">
        <v>0</v>
      </c>
      <c r="R27" s="193">
        <f t="shared" si="12"/>
        <v>0</v>
      </c>
      <c r="S27" s="193">
        <f t="shared" si="13"/>
        <v>0</v>
      </c>
    </row>
    <row r="28" spans="1:19" ht="12" customHeight="1" collapsed="1" thickBot="1" x14ac:dyDescent="0.2">
      <c r="A28" s="795" t="str">
        <f>INV!E7</f>
        <v>December 31, 2015</v>
      </c>
      <c r="B28" s="796">
        <f t="shared" ref="B28:G28" si="15">K29/1000</f>
        <v>0</v>
      </c>
      <c r="C28" s="796">
        <f t="shared" si="15"/>
        <v>0</v>
      </c>
      <c r="D28" s="796">
        <f t="shared" si="15"/>
        <v>0</v>
      </c>
      <c r="E28" s="796">
        <f t="shared" si="15"/>
        <v>0</v>
      </c>
      <c r="F28" s="797">
        <f>O29/1000</f>
        <v>0</v>
      </c>
      <c r="G28" s="796">
        <f t="shared" si="15"/>
        <v>0</v>
      </c>
      <c r="H28" s="288"/>
      <c r="I28" s="770"/>
      <c r="J28" s="793" t="s">
        <v>628</v>
      </c>
      <c r="K28" s="897"/>
      <c r="L28" s="897"/>
      <c r="M28" s="897"/>
      <c r="N28" s="897"/>
      <c r="O28" s="897"/>
      <c r="P28" s="898"/>
      <c r="R28" s="193">
        <f t="shared" si="12"/>
        <v>0</v>
      </c>
      <c r="S28" s="193">
        <f t="shared" si="13"/>
        <v>0</v>
      </c>
    </row>
    <row r="29" spans="1:19" x14ac:dyDescent="0.15">
      <c r="A29" s="287"/>
      <c r="B29" s="287"/>
      <c r="C29" s="287"/>
      <c r="D29" s="287"/>
      <c r="E29" s="287"/>
      <c r="F29" s="287"/>
      <c r="G29" s="287"/>
      <c r="H29" s="269"/>
      <c r="J29" s="798" t="s">
        <v>172</v>
      </c>
      <c r="K29" s="899"/>
      <c r="L29" s="899"/>
      <c r="M29" s="899"/>
      <c r="N29" s="899"/>
      <c r="O29" s="899"/>
      <c r="P29" s="899"/>
      <c r="R29" s="193">
        <f t="shared" si="12"/>
        <v>0</v>
      </c>
      <c r="S29" s="193">
        <f t="shared" si="13"/>
        <v>0</v>
      </c>
    </row>
    <row r="30" spans="1:19" ht="12" customHeight="1" x14ac:dyDescent="0.2">
      <c r="B30" s="805"/>
      <c r="C30" s="806"/>
      <c r="D30" s="805"/>
      <c r="E30" s="806"/>
      <c r="F30" s="806"/>
      <c r="G30" s="806"/>
      <c r="H30" s="261"/>
      <c r="I30" s="770"/>
    </row>
    <row r="31" spans="1:19" ht="12" customHeight="1" x14ac:dyDescent="0.2">
      <c r="B31" s="225"/>
      <c r="C31" s="268"/>
      <c r="D31" s="225"/>
      <c r="E31" s="268"/>
      <c r="F31" s="226"/>
      <c r="G31" s="226"/>
      <c r="H31" s="308"/>
      <c r="I31" s="770"/>
      <c r="J31" s="885" t="s">
        <v>62</v>
      </c>
      <c r="K31" s="800">
        <f t="shared" ref="K31:P31" si="16">B21+B22+B23-B28</f>
        <v>0</v>
      </c>
      <c r="L31" s="800">
        <f t="shared" si="16"/>
        <v>0</v>
      </c>
      <c r="M31" s="800">
        <f t="shared" si="16"/>
        <v>0</v>
      </c>
      <c r="N31" s="800">
        <f t="shared" si="16"/>
        <v>0</v>
      </c>
      <c r="O31" s="800">
        <f t="shared" si="16"/>
        <v>0</v>
      </c>
      <c r="P31" s="800">
        <f t="shared" si="16"/>
        <v>0</v>
      </c>
    </row>
    <row r="32" spans="1:19" ht="20.100000000000001" customHeight="1" x14ac:dyDescent="0.2">
      <c r="A32" s="764"/>
      <c r="B32" s="225"/>
      <c r="C32" s="268"/>
      <c r="D32" s="225"/>
      <c r="E32" s="268"/>
      <c r="F32" s="226"/>
      <c r="G32" s="226"/>
      <c r="H32" s="308"/>
      <c r="I32" s="770"/>
      <c r="J32" s="799"/>
      <c r="K32" s="773"/>
      <c r="L32" s="773"/>
      <c r="M32" s="773"/>
      <c r="N32" s="773"/>
      <c r="O32" s="773"/>
      <c r="P32" s="773"/>
    </row>
    <row r="33" spans="1:19" ht="33.75" customHeight="1" x14ac:dyDescent="0.2">
      <c r="A33" s="766" t="s">
        <v>606</v>
      </c>
      <c r="B33" s="767"/>
      <c r="C33" s="767"/>
      <c r="D33" s="767"/>
      <c r="E33" s="767"/>
      <c r="F33" s="768"/>
      <c r="G33" s="769"/>
      <c r="I33" s="770"/>
      <c r="J33" s="771"/>
      <c r="K33" s="772" t="s">
        <v>607</v>
      </c>
      <c r="L33" s="773"/>
      <c r="M33" s="773"/>
      <c r="N33" s="773"/>
      <c r="O33" s="773"/>
      <c r="P33" s="773"/>
    </row>
    <row r="34" spans="1:19" ht="12" customHeight="1" x14ac:dyDescent="0.15">
      <c r="A34" s="660"/>
      <c r="B34" s="774"/>
      <c r="C34" s="774"/>
      <c r="D34" s="774"/>
      <c r="E34" s="1689" t="s">
        <v>608</v>
      </c>
      <c r="F34" s="1690"/>
      <c r="G34" s="775"/>
      <c r="H34" s="261"/>
      <c r="I34" s="770"/>
      <c r="J34" s="801"/>
      <c r="K34" s="776" t="s">
        <v>609</v>
      </c>
      <c r="L34" s="776" t="s">
        <v>610</v>
      </c>
      <c r="M34" s="776" t="s">
        <v>611</v>
      </c>
      <c r="N34" s="777" t="s">
        <v>612</v>
      </c>
      <c r="O34" s="778"/>
      <c r="P34" s="776" t="s">
        <v>613</v>
      </c>
    </row>
    <row r="35" spans="1:19" ht="12" customHeight="1" x14ac:dyDescent="0.15">
      <c r="A35" s="733"/>
      <c r="B35" s="780"/>
      <c r="C35" s="780"/>
      <c r="D35" s="780"/>
      <c r="E35" s="1691"/>
      <c r="F35" s="1692"/>
      <c r="G35" s="781"/>
      <c r="H35" s="261"/>
      <c r="I35" s="770"/>
      <c r="J35" s="802"/>
      <c r="K35" s="782"/>
      <c r="L35" s="782"/>
      <c r="M35" s="782"/>
      <c r="N35" s="777" t="s">
        <v>614</v>
      </c>
      <c r="O35" s="778"/>
      <c r="P35" s="782"/>
    </row>
    <row r="36" spans="1:19" s="313" customFormat="1" ht="58.5" customHeight="1" thickBot="1" x14ac:dyDescent="0.2">
      <c r="A36" s="783" t="s">
        <v>5</v>
      </c>
      <c r="B36" s="784" t="s">
        <v>615</v>
      </c>
      <c r="C36" s="784" t="s">
        <v>616</v>
      </c>
      <c r="D36" s="784" t="s">
        <v>617</v>
      </c>
      <c r="E36" s="784" t="s">
        <v>618</v>
      </c>
      <c r="F36" s="784" t="s">
        <v>619</v>
      </c>
      <c r="G36" s="954" t="s">
        <v>620</v>
      </c>
      <c r="H36" s="785"/>
      <c r="I36" s="786"/>
      <c r="J36" s="803">
        <f>A35</f>
        <v>0</v>
      </c>
      <c r="K36" s="788" t="s">
        <v>615</v>
      </c>
      <c r="L36" s="788" t="s">
        <v>616</v>
      </c>
      <c r="M36" s="788" t="s">
        <v>617</v>
      </c>
      <c r="N36" s="788" t="str">
        <f>"(d)(i), (d)(ii) Financial instruments"</f>
        <v>(d)(i), (d)(ii) Financial instruments</v>
      </c>
      <c r="O36" s="789" t="s">
        <v>621</v>
      </c>
      <c r="P36" s="788" t="s">
        <v>620</v>
      </c>
    </row>
    <row r="37" spans="1:19" ht="12" customHeight="1" thickBot="1" x14ac:dyDescent="0.2">
      <c r="A37" s="790" t="s">
        <v>48</v>
      </c>
      <c r="B37" s="295">
        <f t="shared" ref="B37:G38" si="17">K37/1000</f>
        <v>13215.069518457</v>
      </c>
      <c r="C37" s="295">
        <f t="shared" si="17"/>
        <v>30.233000000000001</v>
      </c>
      <c r="D37" s="295">
        <f t="shared" si="17"/>
        <v>13184.836518456999</v>
      </c>
      <c r="E37" s="295">
        <f t="shared" si="17"/>
        <v>9727.6160825441002</v>
      </c>
      <c r="F37" s="295">
        <f t="shared" si="17"/>
        <v>2963.6289184208999</v>
      </c>
      <c r="G37" s="295">
        <f t="shared" si="17"/>
        <v>493.59151749199953</v>
      </c>
      <c r="H37" s="288"/>
      <c r="I37" s="770"/>
      <c r="J37" s="782" t="s">
        <v>48</v>
      </c>
      <c r="K37" s="893">
        <v>13215069.518456999</v>
      </c>
      <c r="L37" s="893">
        <v>30233</v>
      </c>
      <c r="M37" s="893">
        <v>13184836.518456999</v>
      </c>
      <c r="N37" s="894">
        <v>9727616.0825440995</v>
      </c>
      <c r="O37" s="894">
        <v>2963628.9184209001</v>
      </c>
      <c r="P37" s="895">
        <v>493591.51749199955</v>
      </c>
      <c r="R37" s="193">
        <f>B37-C37-D37</f>
        <v>0</v>
      </c>
      <c r="S37" s="193">
        <f>D37-E37-F37-G37</f>
        <v>0</v>
      </c>
    </row>
    <row r="38" spans="1:19" ht="24" hidden="1" customHeight="1" outlineLevel="1" x14ac:dyDescent="0.15">
      <c r="A38" s="791" t="s">
        <v>622</v>
      </c>
      <c r="B38" s="694">
        <f t="shared" si="17"/>
        <v>0</v>
      </c>
      <c r="C38" s="694">
        <f t="shared" si="17"/>
        <v>0</v>
      </c>
      <c r="D38" s="694">
        <f t="shared" si="17"/>
        <v>0</v>
      </c>
      <c r="E38" s="694">
        <f t="shared" si="17"/>
        <v>0</v>
      </c>
      <c r="F38" s="792">
        <f t="shared" si="17"/>
        <v>0</v>
      </c>
      <c r="G38" s="694">
        <f t="shared" si="17"/>
        <v>0</v>
      </c>
      <c r="H38" s="288"/>
      <c r="I38" s="770"/>
      <c r="J38" s="782" t="s">
        <v>623</v>
      </c>
      <c r="K38" s="896">
        <v>0</v>
      </c>
      <c r="L38" s="896">
        <v>0</v>
      </c>
      <c r="M38" s="896">
        <v>0</v>
      </c>
      <c r="N38" s="896">
        <v>0</v>
      </c>
      <c r="O38" s="896">
        <v>0</v>
      </c>
      <c r="P38" s="900">
        <v>0</v>
      </c>
      <c r="R38" s="193">
        <f t="shared" ref="R38:R44" si="18">B38-C38-D38</f>
        <v>0</v>
      </c>
      <c r="S38" s="193">
        <f t="shared" ref="S38:S44" si="19">D38-E38-F38-G38</f>
        <v>0</v>
      </c>
    </row>
    <row r="39" spans="1:19" ht="12" hidden="1" customHeight="1" outlineLevel="1" x14ac:dyDescent="0.15">
      <c r="A39" s="790" t="s">
        <v>624</v>
      </c>
      <c r="B39" s="694">
        <f t="shared" ref="B39:G42" si="20">K39</f>
        <v>0</v>
      </c>
      <c r="C39" s="694">
        <f t="shared" si="20"/>
        <v>0</v>
      </c>
      <c r="D39" s="694">
        <f t="shared" si="20"/>
        <v>0</v>
      </c>
      <c r="E39" s="694">
        <f t="shared" si="20"/>
        <v>0</v>
      </c>
      <c r="F39" s="694">
        <f t="shared" si="20"/>
        <v>0</v>
      </c>
      <c r="G39" s="694">
        <f t="shared" si="20"/>
        <v>0</v>
      </c>
      <c r="H39" s="288"/>
      <c r="I39" s="770"/>
      <c r="J39" s="782" t="s">
        <v>624</v>
      </c>
      <c r="K39" s="893">
        <v>0</v>
      </c>
      <c r="L39" s="893">
        <v>0</v>
      </c>
      <c r="M39" s="893">
        <v>0</v>
      </c>
      <c r="N39" s="893">
        <v>0</v>
      </c>
      <c r="O39" s="893">
        <v>0</v>
      </c>
      <c r="P39" s="895">
        <v>0</v>
      </c>
      <c r="R39" s="193">
        <f t="shared" si="18"/>
        <v>0</v>
      </c>
      <c r="S39" s="193">
        <f t="shared" si="19"/>
        <v>0</v>
      </c>
    </row>
    <row r="40" spans="1:19" ht="12" hidden="1" customHeight="1" outlineLevel="1" x14ac:dyDescent="0.15">
      <c r="A40" s="790" t="s">
        <v>625</v>
      </c>
      <c r="B40" s="694">
        <f t="shared" si="20"/>
        <v>0</v>
      </c>
      <c r="C40" s="694">
        <f t="shared" si="20"/>
        <v>0</v>
      </c>
      <c r="D40" s="694">
        <f t="shared" si="20"/>
        <v>0</v>
      </c>
      <c r="E40" s="694">
        <f t="shared" si="20"/>
        <v>0</v>
      </c>
      <c r="F40" s="694">
        <f t="shared" si="20"/>
        <v>0</v>
      </c>
      <c r="G40" s="694">
        <f t="shared" si="20"/>
        <v>0</v>
      </c>
      <c r="H40" s="308"/>
      <c r="I40" s="770"/>
      <c r="J40" s="793" t="s">
        <v>625</v>
      </c>
      <c r="K40" s="897">
        <v>0</v>
      </c>
      <c r="L40" s="897">
        <v>0</v>
      </c>
      <c r="M40" s="897">
        <v>0</v>
      </c>
      <c r="N40" s="897">
        <v>0</v>
      </c>
      <c r="O40" s="897">
        <v>0</v>
      </c>
      <c r="P40" s="895">
        <v>0</v>
      </c>
      <c r="R40" s="193">
        <f t="shared" si="18"/>
        <v>0</v>
      </c>
      <c r="S40" s="193">
        <f t="shared" si="19"/>
        <v>0</v>
      </c>
    </row>
    <row r="41" spans="1:19" ht="12" hidden="1" customHeight="1" outlineLevel="1" x14ac:dyDescent="0.15">
      <c r="A41" s="790" t="s">
        <v>626</v>
      </c>
      <c r="B41" s="694">
        <f t="shared" si="20"/>
        <v>0</v>
      </c>
      <c r="C41" s="694">
        <f t="shared" si="20"/>
        <v>0</v>
      </c>
      <c r="D41" s="694">
        <f t="shared" si="20"/>
        <v>0</v>
      </c>
      <c r="E41" s="694">
        <f t="shared" si="20"/>
        <v>0</v>
      </c>
      <c r="F41" s="694">
        <f t="shared" si="20"/>
        <v>0</v>
      </c>
      <c r="G41" s="694">
        <f t="shared" si="20"/>
        <v>0</v>
      </c>
      <c r="H41" s="288"/>
      <c r="I41" s="770"/>
      <c r="J41" s="782" t="s">
        <v>626</v>
      </c>
      <c r="K41" s="893">
        <v>0</v>
      </c>
      <c r="L41" s="893">
        <v>0</v>
      </c>
      <c r="M41" s="897">
        <v>0</v>
      </c>
      <c r="N41" s="893">
        <v>0</v>
      </c>
      <c r="O41" s="893">
        <v>0</v>
      </c>
      <c r="P41" s="895">
        <v>0</v>
      </c>
      <c r="R41" s="193">
        <f t="shared" si="18"/>
        <v>0</v>
      </c>
      <c r="S41" s="193">
        <f t="shared" si="19"/>
        <v>0</v>
      </c>
    </row>
    <row r="42" spans="1:19" ht="12" hidden="1" customHeight="1" outlineLevel="1" x14ac:dyDescent="0.15">
      <c r="A42" s="790" t="s">
        <v>627</v>
      </c>
      <c r="B42" s="694">
        <f t="shared" si="20"/>
        <v>0</v>
      </c>
      <c r="C42" s="694">
        <f t="shared" si="20"/>
        <v>0</v>
      </c>
      <c r="D42" s="694">
        <f t="shared" si="20"/>
        <v>0</v>
      </c>
      <c r="E42" s="694">
        <f t="shared" si="20"/>
        <v>0</v>
      </c>
      <c r="F42" s="694">
        <f t="shared" si="20"/>
        <v>0</v>
      </c>
      <c r="G42" s="694">
        <f t="shared" si="20"/>
        <v>0</v>
      </c>
      <c r="H42" s="288"/>
      <c r="I42" s="770"/>
      <c r="J42" s="782" t="s">
        <v>627</v>
      </c>
      <c r="K42" s="897">
        <v>0</v>
      </c>
      <c r="L42" s="897">
        <v>0</v>
      </c>
      <c r="M42" s="897">
        <v>0</v>
      </c>
      <c r="N42" s="897">
        <v>0</v>
      </c>
      <c r="O42" s="897">
        <v>0</v>
      </c>
      <c r="P42" s="895">
        <v>0</v>
      </c>
      <c r="R42" s="193">
        <f t="shared" si="18"/>
        <v>0</v>
      </c>
      <c r="S42" s="193">
        <f t="shared" si="19"/>
        <v>0</v>
      </c>
    </row>
    <row r="43" spans="1:19" ht="12" hidden="1" customHeight="1" outlineLevel="1" thickBot="1" x14ac:dyDescent="0.2">
      <c r="A43" s="790" t="s">
        <v>628</v>
      </c>
      <c r="B43" s="694">
        <f t="shared" ref="B43:D44" si="21">K43/1000</f>
        <v>2.1057253844000003</v>
      </c>
      <c r="C43" s="694">
        <f t="shared" si="21"/>
        <v>0.12396554639999999</v>
      </c>
      <c r="D43" s="694">
        <f t="shared" si="21"/>
        <v>1.9817598380000001</v>
      </c>
      <c r="E43" s="694">
        <f>N43</f>
        <v>0</v>
      </c>
      <c r="F43" s="792">
        <f>O43</f>
        <v>0</v>
      </c>
      <c r="G43" s="694">
        <f>P43/1000</f>
        <v>1.9817598380000001</v>
      </c>
      <c r="H43" s="288"/>
      <c r="I43" s="770"/>
      <c r="J43" s="793" t="s">
        <v>628</v>
      </c>
      <c r="K43" s="897">
        <v>2105.7253844000002</v>
      </c>
      <c r="L43" s="897">
        <v>123.96554639999999</v>
      </c>
      <c r="M43" s="897">
        <v>1981.7598380000002</v>
      </c>
      <c r="N43" s="897"/>
      <c r="O43" s="897"/>
      <c r="P43" s="898">
        <v>1981.7598380000002</v>
      </c>
      <c r="R43" s="193">
        <f t="shared" si="18"/>
        <v>0</v>
      </c>
      <c r="S43" s="193">
        <f t="shared" si="19"/>
        <v>0</v>
      </c>
    </row>
    <row r="44" spans="1:19" collapsed="1" x14ac:dyDescent="0.15">
      <c r="A44" s="795" t="str">
        <f>INV!E45</f>
        <v>December 31, 2014</v>
      </c>
      <c r="B44" s="796">
        <f t="shared" si="21"/>
        <v>13217.175243841399</v>
      </c>
      <c r="C44" s="796">
        <f t="shared" si="21"/>
        <v>30.356965546399998</v>
      </c>
      <c r="D44" s="796">
        <f t="shared" si="21"/>
        <v>13186.818278294999</v>
      </c>
      <c r="E44" s="796">
        <f>N44/1000</f>
        <v>9727.6160825441002</v>
      </c>
      <c r="F44" s="797">
        <f>O44/1000</f>
        <v>2963.6289184208999</v>
      </c>
      <c r="G44" s="796">
        <f>P44/1000</f>
        <v>495.57327732999954</v>
      </c>
      <c r="H44" s="269"/>
      <c r="J44" s="798" t="s">
        <v>172</v>
      </c>
      <c r="K44" s="899">
        <v>13217175.243841399</v>
      </c>
      <c r="L44" s="899">
        <v>30356.965546399999</v>
      </c>
      <c r="M44" s="899">
        <v>13186818.278294999</v>
      </c>
      <c r="N44" s="899">
        <v>9727616.0825440995</v>
      </c>
      <c r="O44" s="899">
        <v>2963628.9184209001</v>
      </c>
      <c r="P44" s="899">
        <v>495573.27732999955</v>
      </c>
      <c r="R44" s="193">
        <f t="shared" si="18"/>
        <v>0</v>
      </c>
      <c r="S44" s="193">
        <f t="shared" si="19"/>
        <v>-7.9580786405131221E-13</v>
      </c>
    </row>
    <row r="45" spans="1:19" s="313" customFormat="1" ht="30" customHeight="1" x14ac:dyDescent="0.15">
      <c r="A45" s="270"/>
      <c r="B45" s="270"/>
      <c r="C45" s="270"/>
      <c r="D45" s="270"/>
      <c r="E45" s="270"/>
      <c r="F45" s="270"/>
      <c r="G45" s="270"/>
      <c r="H45" s="785"/>
      <c r="I45" s="786"/>
      <c r="J45" s="885" t="s">
        <v>62</v>
      </c>
      <c r="K45" s="800">
        <v>0</v>
      </c>
      <c r="L45" s="800">
        <v>0</v>
      </c>
      <c r="M45" s="800">
        <v>0</v>
      </c>
      <c r="N45" s="800">
        <v>0</v>
      </c>
      <c r="O45" s="800">
        <v>0</v>
      </c>
      <c r="P45" s="800">
        <v>0</v>
      </c>
    </row>
    <row r="46" spans="1:19" ht="20.100000000000001" customHeight="1" x14ac:dyDescent="0.2">
      <c r="A46" s="764"/>
      <c r="B46" s="807"/>
      <c r="C46" s="807"/>
      <c r="D46" s="807"/>
      <c r="E46" s="807"/>
      <c r="F46" s="807"/>
      <c r="G46" s="807"/>
      <c r="H46" s="308"/>
      <c r="I46" s="770"/>
      <c r="J46" s="799"/>
      <c r="K46" s="773"/>
      <c r="L46" s="773"/>
      <c r="M46" s="773"/>
      <c r="N46" s="773"/>
      <c r="O46" s="773"/>
      <c r="P46" s="773"/>
    </row>
    <row r="47" spans="1:19" ht="33.75" customHeight="1" x14ac:dyDescent="0.2">
      <c r="A47" s="766" t="s">
        <v>630</v>
      </c>
      <c r="B47" s="767"/>
      <c r="C47" s="767"/>
      <c r="D47" s="767"/>
      <c r="E47" s="767"/>
      <c r="F47" s="768"/>
      <c r="G47" s="769"/>
      <c r="I47" s="770"/>
      <c r="J47" s="771"/>
      <c r="K47" s="772" t="s">
        <v>630</v>
      </c>
      <c r="L47" s="773"/>
      <c r="M47" s="773"/>
      <c r="N47" s="773"/>
      <c r="O47" s="773"/>
      <c r="P47" s="773"/>
    </row>
    <row r="48" spans="1:19" ht="12" customHeight="1" x14ac:dyDescent="0.15">
      <c r="A48" s="660"/>
      <c r="B48" s="774"/>
      <c r="C48" s="774"/>
      <c r="D48" s="774"/>
      <c r="E48" s="1689" t="s">
        <v>608</v>
      </c>
      <c r="F48" s="1690"/>
      <c r="G48" s="775"/>
      <c r="H48" s="261"/>
      <c r="I48" s="770"/>
      <c r="J48" s="801"/>
      <c r="K48" s="776" t="s">
        <v>609</v>
      </c>
      <c r="L48" s="776" t="s">
        <v>610</v>
      </c>
      <c r="M48" s="776" t="s">
        <v>611</v>
      </c>
      <c r="N48" s="777" t="s">
        <v>612</v>
      </c>
      <c r="O48" s="778"/>
      <c r="P48" s="776" t="s">
        <v>613</v>
      </c>
    </row>
    <row r="49" spans="1:19" ht="12" customHeight="1" x14ac:dyDescent="0.15">
      <c r="A49" s="733"/>
      <c r="B49" s="780"/>
      <c r="C49" s="780"/>
      <c r="D49" s="780"/>
      <c r="E49" s="1691"/>
      <c r="F49" s="1692"/>
      <c r="G49" s="781"/>
      <c r="H49" s="261"/>
      <c r="I49" s="770"/>
      <c r="J49" s="802"/>
      <c r="K49" s="782"/>
      <c r="L49" s="782"/>
      <c r="M49" s="782"/>
      <c r="N49" s="777" t="s">
        <v>614</v>
      </c>
      <c r="O49" s="778"/>
      <c r="P49" s="782"/>
    </row>
    <row r="50" spans="1:19" s="313" customFormat="1" ht="57.75" customHeight="1" thickBot="1" x14ac:dyDescent="0.2">
      <c r="A50" s="783" t="s">
        <v>5</v>
      </c>
      <c r="B50" s="784" t="s">
        <v>631</v>
      </c>
      <c r="C50" s="784" t="s">
        <v>632</v>
      </c>
      <c r="D50" s="784" t="s">
        <v>633</v>
      </c>
      <c r="E50" s="784" t="s">
        <v>618</v>
      </c>
      <c r="F50" s="784" t="s">
        <v>634</v>
      </c>
      <c r="G50" s="954" t="s">
        <v>620</v>
      </c>
      <c r="H50" s="785"/>
      <c r="I50" s="786"/>
      <c r="J50" s="803">
        <f>A49</f>
        <v>0</v>
      </c>
      <c r="K50" s="788" t="s">
        <v>717</v>
      </c>
      <c r="L50" s="788" t="s">
        <v>718</v>
      </c>
      <c r="M50" s="788" t="s">
        <v>633</v>
      </c>
      <c r="N50" s="788" t="s">
        <v>719</v>
      </c>
      <c r="O50" s="789" t="s">
        <v>720</v>
      </c>
      <c r="P50" s="788" t="s">
        <v>620</v>
      </c>
    </row>
    <row r="51" spans="1:19" ht="12" customHeight="1" x14ac:dyDescent="0.15">
      <c r="A51" s="790" t="s">
        <v>48</v>
      </c>
      <c r="B51" s="295">
        <f>K51/1000-1</f>
        <v>18876.515866756497</v>
      </c>
      <c r="C51" s="295">
        <f t="shared" ref="B51:G53" si="22">L51/1000</f>
        <v>39.238</v>
      </c>
      <c r="D51" s="295">
        <f t="shared" si="22"/>
        <v>18838.2778667565</v>
      </c>
      <c r="E51" s="295">
        <f t="shared" si="22"/>
        <v>14076.912651664299</v>
      </c>
      <c r="F51" s="295">
        <f t="shared" si="22"/>
        <v>4222.4394400439005</v>
      </c>
      <c r="G51" s="295">
        <f t="shared" si="22"/>
        <v>538.92577504829876</v>
      </c>
      <c r="H51" s="288"/>
      <c r="I51" s="770"/>
      <c r="J51" s="782" t="s">
        <v>48</v>
      </c>
      <c r="K51" s="893">
        <v>18877515.866756499</v>
      </c>
      <c r="L51" s="893">
        <v>39238</v>
      </c>
      <c r="M51" s="893">
        <v>18838277.866756499</v>
      </c>
      <c r="N51" s="894">
        <v>14076912.6516643</v>
      </c>
      <c r="O51" s="894">
        <v>4222439.4400439002</v>
      </c>
      <c r="P51" s="895">
        <v>538925.77504829876</v>
      </c>
      <c r="R51" s="193">
        <f>B51-C51-D51</f>
        <v>-1.000000000003638</v>
      </c>
      <c r="S51" s="193">
        <f>D51-E51-F51-G51</f>
        <v>1.4779288903810084E-12</v>
      </c>
    </row>
    <row r="52" spans="1:19" ht="24" hidden="1" customHeight="1" outlineLevel="1" x14ac:dyDescent="0.15">
      <c r="A52" s="791" t="s">
        <v>635</v>
      </c>
      <c r="B52" s="694">
        <f t="shared" si="22"/>
        <v>0</v>
      </c>
      <c r="C52" s="694">
        <f t="shared" si="22"/>
        <v>0</v>
      </c>
      <c r="D52" s="694">
        <f t="shared" si="22"/>
        <v>0</v>
      </c>
      <c r="E52" s="694">
        <f t="shared" si="22"/>
        <v>0</v>
      </c>
      <c r="F52" s="792">
        <f t="shared" si="22"/>
        <v>0</v>
      </c>
      <c r="G52" s="694">
        <f t="shared" si="22"/>
        <v>0</v>
      </c>
      <c r="H52" s="288"/>
      <c r="I52" s="770"/>
      <c r="J52" s="782" t="s">
        <v>636</v>
      </c>
      <c r="K52" s="896">
        <v>0</v>
      </c>
      <c r="L52" s="896">
        <v>0</v>
      </c>
      <c r="M52" s="896">
        <v>0</v>
      </c>
      <c r="N52" s="896">
        <v>0</v>
      </c>
      <c r="O52" s="896">
        <v>0</v>
      </c>
      <c r="P52" s="896">
        <v>0</v>
      </c>
      <c r="R52" s="193">
        <f t="shared" ref="R52:R58" si="23">B52-C52-D52</f>
        <v>0</v>
      </c>
      <c r="S52" s="193">
        <f t="shared" ref="S52:S58" si="24">D52-E52-F52-G52</f>
        <v>0</v>
      </c>
    </row>
    <row r="53" spans="1:19" ht="12" hidden="1" customHeight="1" outlineLevel="1" x14ac:dyDescent="0.15">
      <c r="A53" s="790" t="s">
        <v>624</v>
      </c>
      <c r="B53" s="694">
        <f t="shared" si="22"/>
        <v>0</v>
      </c>
      <c r="C53" s="694">
        <f t="shared" si="22"/>
        <v>0</v>
      </c>
      <c r="D53" s="694">
        <f t="shared" si="22"/>
        <v>0</v>
      </c>
      <c r="E53" s="694">
        <f t="shared" si="22"/>
        <v>0</v>
      </c>
      <c r="F53" s="694">
        <f t="shared" si="22"/>
        <v>0</v>
      </c>
      <c r="G53" s="694">
        <f t="shared" si="22"/>
        <v>0</v>
      </c>
      <c r="H53" s="288"/>
      <c r="I53" s="770"/>
      <c r="J53" s="782" t="s">
        <v>624</v>
      </c>
      <c r="K53" s="896">
        <v>0</v>
      </c>
      <c r="L53" s="896">
        <v>0</v>
      </c>
      <c r="M53" s="896">
        <v>0</v>
      </c>
      <c r="N53" s="896">
        <v>0</v>
      </c>
      <c r="O53" s="896">
        <v>0</v>
      </c>
      <c r="P53" s="896">
        <v>0</v>
      </c>
      <c r="R53" s="193">
        <f t="shared" si="23"/>
        <v>0</v>
      </c>
      <c r="S53" s="193">
        <f t="shared" si="24"/>
        <v>0</v>
      </c>
    </row>
    <row r="54" spans="1:19" ht="12" hidden="1" customHeight="1" outlineLevel="1" x14ac:dyDescent="0.15">
      <c r="A54" s="790" t="s">
        <v>625</v>
      </c>
      <c r="B54" s="694">
        <f t="shared" ref="B54:G56" si="25">K54</f>
        <v>0</v>
      </c>
      <c r="C54" s="694">
        <f t="shared" si="25"/>
        <v>0</v>
      </c>
      <c r="D54" s="694">
        <f t="shared" si="25"/>
        <v>0</v>
      </c>
      <c r="E54" s="694">
        <f t="shared" si="25"/>
        <v>0</v>
      </c>
      <c r="F54" s="694">
        <f t="shared" si="25"/>
        <v>0</v>
      </c>
      <c r="G54" s="694">
        <f t="shared" si="25"/>
        <v>0</v>
      </c>
      <c r="H54" s="308"/>
      <c r="I54" s="770"/>
      <c r="J54" s="793" t="s">
        <v>625</v>
      </c>
      <c r="K54" s="896">
        <v>0</v>
      </c>
      <c r="L54" s="896">
        <v>0</v>
      </c>
      <c r="M54" s="896">
        <v>0</v>
      </c>
      <c r="N54" s="896">
        <v>0</v>
      </c>
      <c r="O54" s="896">
        <v>0</v>
      </c>
      <c r="P54" s="896">
        <v>0</v>
      </c>
      <c r="R54" s="193">
        <f t="shared" si="23"/>
        <v>0</v>
      </c>
      <c r="S54" s="193">
        <f t="shared" si="24"/>
        <v>0</v>
      </c>
    </row>
    <row r="55" spans="1:19" ht="12" hidden="1" customHeight="1" outlineLevel="1" x14ac:dyDescent="0.15">
      <c r="A55" s="790" t="s">
        <v>626</v>
      </c>
      <c r="B55" s="694">
        <f t="shared" si="25"/>
        <v>0</v>
      </c>
      <c r="C55" s="694">
        <f t="shared" si="25"/>
        <v>0</v>
      </c>
      <c r="D55" s="694">
        <f t="shared" si="25"/>
        <v>0</v>
      </c>
      <c r="E55" s="694">
        <f t="shared" si="25"/>
        <v>0</v>
      </c>
      <c r="F55" s="694">
        <f t="shared" si="25"/>
        <v>0</v>
      </c>
      <c r="G55" s="694">
        <f t="shared" si="25"/>
        <v>0</v>
      </c>
      <c r="H55" s="288"/>
      <c r="I55" s="770"/>
      <c r="J55" s="782" t="s">
        <v>626</v>
      </c>
      <c r="K55" s="896">
        <v>0</v>
      </c>
      <c r="L55" s="896">
        <v>0</v>
      </c>
      <c r="M55" s="896">
        <v>0</v>
      </c>
      <c r="N55" s="896">
        <v>0</v>
      </c>
      <c r="O55" s="896">
        <v>0</v>
      </c>
      <c r="P55" s="896">
        <v>0</v>
      </c>
      <c r="R55" s="193">
        <f t="shared" si="23"/>
        <v>0</v>
      </c>
      <c r="S55" s="193">
        <f t="shared" si="24"/>
        <v>0</v>
      </c>
    </row>
    <row r="56" spans="1:19" ht="12" hidden="1" customHeight="1" outlineLevel="1" x14ac:dyDescent="0.15">
      <c r="A56" s="790" t="s">
        <v>627</v>
      </c>
      <c r="B56" s="694">
        <f t="shared" si="25"/>
        <v>0</v>
      </c>
      <c r="C56" s="694">
        <f t="shared" si="25"/>
        <v>0</v>
      </c>
      <c r="D56" s="694">
        <f t="shared" si="25"/>
        <v>0</v>
      </c>
      <c r="E56" s="694">
        <f t="shared" si="25"/>
        <v>0</v>
      </c>
      <c r="F56" s="694">
        <f t="shared" si="25"/>
        <v>0</v>
      </c>
      <c r="G56" s="694">
        <f t="shared" si="25"/>
        <v>0</v>
      </c>
      <c r="H56" s="288"/>
      <c r="I56" s="770"/>
      <c r="J56" s="782" t="s">
        <v>627</v>
      </c>
      <c r="K56" s="896">
        <v>0</v>
      </c>
      <c r="L56" s="896">
        <v>0</v>
      </c>
      <c r="M56" s="896">
        <v>0</v>
      </c>
      <c r="N56" s="896">
        <v>0</v>
      </c>
      <c r="O56" s="896">
        <v>0</v>
      </c>
      <c r="P56" s="896">
        <v>0</v>
      </c>
      <c r="R56" s="193">
        <f t="shared" si="23"/>
        <v>0</v>
      </c>
      <c r="S56" s="193">
        <f t="shared" si="24"/>
        <v>0</v>
      </c>
    </row>
    <row r="57" spans="1:19" ht="12" customHeight="1" collapsed="1" thickBot="1" x14ac:dyDescent="0.2">
      <c r="A57" s="790" t="s">
        <v>628</v>
      </c>
      <c r="B57" s="1246">
        <f t="shared" ref="B57:G57" si="26">K57/1000</f>
        <v>4.1036236872999998</v>
      </c>
      <c r="C57" s="1246">
        <f t="shared" si="26"/>
        <v>0.1925202272</v>
      </c>
      <c r="D57" s="1246">
        <f t="shared" si="26"/>
        <v>3.9111034600999997</v>
      </c>
      <c r="E57" s="1246">
        <f t="shared" si="26"/>
        <v>0</v>
      </c>
      <c r="F57" s="1247">
        <f t="shared" si="26"/>
        <v>0</v>
      </c>
      <c r="G57" s="1246">
        <f t="shared" si="26"/>
        <v>3.9111034600999997</v>
      </c>
      <c r="H57" s="288"/>
      <c r="I57" s="770"/>
      <c r="J57" s="793" t="s">
        <v>628</v>
      </c>
      <c r="K57" s="897">
        <v>4103.6236872999998</v>
      </c>
      <c r="L57" s="897">
        <v>192.52022719999999</v>
      </c>
      <c r="M57" s="897">
        <v>3911.1034600999997</v>
      </c>
      <c r="N57" s="897"/>
      <c r="O57" s="897"/>
      <c r="P57" s="898">
        <v>3911.1034600999997</v>
      </c>
      <c r="R57" s="193">
        <f t="shared" si="23"/>
        <v>0</v>
      </c>
      <c r="S57" s="193">
        <f t="shared" si="24"/>
        <v>0</v>
      </c>
    </row>
    <row r="58" spans="1:19" x14ac:dyDescent="0.15">
      <c r="A58" s="795" t="str">
        <f>A44</f>
        <v>December 31, 2014</v>
      </c>
      <c r="B58" s="796">
        <f>K58/1000-1</f>
        <v>18880.619490443798</v>
      </c>
      <c r="C58" s="796">
        <f>L58/1000</f>
        <v>39.430520227200006</v>
      </c>
      <c r="D58" s="796">
        <f>M58/1000</f>
        <v>18842.188970216597</v>
      </c>
      <c r="E58" s="796">
        <f>N58/1000</f>
        <v>14076.912651664299</v>
      </c>
      <c r="F58" s="797">
        <f>O58/1000</f>
        <v>4222.4394400439005</v>
      </c>
      <c r="G58" s="796">
        <f>P58/1000</f>
        <v>542.83687850839874</v>
      </c>
      <c r="H58" s="269"/>
      <c r="J58" s="798" t="s">
        <v>172</v>
      </c>
      <c r="K58" s="899">
        <v>18881619.4904438</v>
      </c>
      <c r="L58" s="899">
        <v>39430.520227200002</v>
      </c>
      <c r="M58" s="899">
        <v>18842188.970216598</v>
      </c>
      <c r="N58" s="899">
        <v>14076912.6516643</v>
      </c>
      <c r="O58" s="899">
        <v>4222439.4400439002</v>
      </c>
      <c r="P58" s="899">
        <v>542836.87850839878</v>
      </c>
      <c r="R58" s="193">
        <f t="shared" si="23"/>
        <v>-1</v>
      </c>
      <c r="S58" s="193">
        <f t="shared" si="24"/>
        <v>-1.1368683772161603E-12</v>
      </c>
    </row>
    <row r="60" spans="1:19" x14ac:dyDescent="0.15">
      <c r="J60" s="885" t="s">
        <v>62</v>
      </c>
      <c r="K60" s="800">
        <f t="shared" ref="K60:P60" si="27">B51+B52+B57-B58</f>
        <v>0</v>
      </c>
      <c r="L60" s="800">
        <f t="shared" si="27"/>
        <v>0</v>
      </c>
      <c r="M60" s="800">
        <f t="shared" si="27"/>
        <v>0</v>
      </c>
      <c r="N60" s="800">
        <f t="shared" si="27"/>
        <v>0</v>
      </c>
      <c r="O60" s="800">
        <f t="shared" si="27"/>
        <v>0</v>
      </c>
      <c r="P60" s="800">
        <f t="shared" si="27"/>
        <v>0</v>
      </c>
    </row>
  </sheetData>
  <mergeCells count="4">
    <mergeCell ref="E4:F5"/>
    <mergeCell ref="E18:F19"/>
    <mergeCell ref="E34:F35"/>
    <mergeCell ref="E48:F49"/>
  </mergeCells>
  <conditionalFormatting sqref="P13 P37:P44 P22 P28:P29 P51:P58">
    <cfRule type="expression" dxfId="0" priority="1" stopIfTrue="1">
      <formula>$N13&lt;0</formula>
    </cfRule>
  </conditionalFormatting>
  <printOptions horizontalCentered="1"/>
  <pageMargins left="0.36" right="0.18" top="0.55118110236220474" bottom="0.31496062992125984" header="0.51181102362204722" footer="0.51181102362204722"/>
  <pageSetup paperSize="9" scale="6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outlinePr showOutlineSymbols="0"/>
    <pageSetUpPr fitToPage="1"/>
  </sheetPr>
  <dimension ref="A1:K18"/>
  <sheetViews>
    <sheetView showGridLines="0" showOutlineSymbols="0" defaultGridColor="0" colorId="48" zoomScale="80" zoomScaleNormal="80" workbookViewId="0"/>
  </sheetViews>
  <sheetFormatPr defaultColWidth="9.140625" defaultRowHeight="12.75" outlineLevelCol="1" x14ac:dyDescent="0.15"/>
  <cols>
    <col min="1" max="1" width="2.140625" style="223" customWidth="1"/>
    <col min="2" max="2" width="80.7109375" style="219" customWidth="1"/>
    <col min="3" max="3" width="11.7109375" style="219" customWidth="1"/>
    <col min="4" max="8" width="9.140625" style="219" hidden="1" customWidth="1" outlineLevel="1"/>
    <col min="9" max="10" width="0" style="219" hidden="1" customWidth="1" outlineLevel="1"/>
    <col min="11" max="11" width="9.140625" style="219" collapsed="1"/>
    <col min="12" max="16384" width="9.140625" style="219"/>
  </cols>
  <sheetData>
    <row r="1" spans="1:11" ht="11.25" x14ac:dyDescent="0.15">
      <c r="A1" s="213" t="s">
        <v>203</v>
      </c>
      <c r="B1" s="214"/>
      <c r="C1" s="215"/>
      <c r="D1" s="215"/>
      <c r="E1" s="215"/>
      <c r="F1" s="216" t="s">
        <v>1038</v>
      </c>
      <c r="G1" s="217" t="s">
        <v>1039</v>
      </c>
      <c r="H1" s="216">
        <v>2013</v>
      </c>
      <c r="I1" s="218"/>
      <c r="J1" s="218" t="s">
        <v>1066</v>
      </c>
      <c r="K1" s="218"/>
    </row>
    <row r="2" spans="1:11" s="214" customFormat="1" ht="11.25" x14ac:dyDescent="0.15">
      <c r="A2" s="220" t="s">
        <v>1117</v>
      </c>
      <c r="C2" s="215"/>
      <c r="D2" s="215" t="s">
        <v>387</v>
      </c>
      <c r="E2" s="215" t="s">
        <v>160</v>
      </c>
      <c r="F2" s="1508">
        <v>1.1100000000000001</v>
      </c>
      <c r="G2" s="1508">
        <v>1.3288</v>
      </c>
      <c r="H2" s="756"/>
      <c r="I2" s="215"/>
      <c r="J2" s="215" t="s">
        <v>1067</v>
      </c>
      <c r="K2" s="215"/>
    </row>
    <row r="3" spans="1:11" s="214" customFormat="1" ht="11.25" x14ac:dyDescent="0.15">
      <c r="A3" s="220" t="s">
        <v>1118</v>
      </c>
      <c r="C3" s="215"/>
      <c r="D3" s="215" t="s">
        <v>387</v>
      </c>
      <c r="E3" s="215" t="s">
        <v>167</v>
      </c>
      <c r="F3" s="1508">
        <v>0.72560000000000002</v>
      </c>
      <c r="G3" s="1508">
        <v>0.80610000000000004</v>
      </c>
      <c r="H3" s="756"/>
      <c r="I3" s="215"/>
      <c r="J3" s="215" t="s">
        <v>1068</v>
      </c>
      <c r="K3" s="215"/>
    </row>
    <row r="4" spans="1:11" s="214" customFormat="1" ht="11.25" x14ac:dyDescent="0.15">
      <c r="A4" s="220" t="s">
        <v>1119</v>
      </c>
      <c r="C4" s="215"/>
      <c r="D4" s="215" t="s">
        <v>388</v>
      </c>
      <c r="E4" s="215" t="s">
        <v>160</v>
      </c>
      <c r="F4" s="1508">
        <v>1.0863</v>
      </c>
      <c r="G4" s="1508">
        <v>1.2101</v>
      </c>
      <c r="H4" s="1508">
        <v>1.3779999999999999</v>
      </c>
      <c r="I4" s="215"/>
      <c r="J4" s="215"/>
      <c r="K4" s="215"/>
    </row>
    <row r="5" spans="1:11" s="214" customFormat="1" ht="11.25" x14ac:dyDescent="0.15">
      <c r="A5" s="220" t="s">
        <v>1120</v>
      </c>
      <c r="C5" s="215"/>
      <c r="D5" s="215" t="s">
        <v>388</v>
      </c>
      <c r="E5" s="215" t="s">
        <v>167</v>
      </c>
      <c r="F5" s="1508">
        <v>0.73699999999999999</v>
      </c>
      <c r="G5" s="1508">
        <v>0.77600000000000002</v>
      </c>
      <c r="H5" s="1508">
        <v>0.83199999999999996</v>
      </c>
      <c r="I5" s="215"/>
      <c r="J5" s="215"/>
      <c r="K5" s="215"/>
    </row>
    <row r="6" spans="1:11" x14ac:dyDescent="0.15">
      <c r="A6" s="221"/>
      <c r="B6" s="214"/>
    </row>
    <row r="7" spans="1:11" ht="11.25" x14ac:dyDescent="0.15">
      <c r="A7" s="220"/>
      <c r="B7" s="214"/>
    </row>
    <row r="10" spans="1:11" x14ac:dyDescent="0.15">
      <c r="B10" s="213"/>
      <c r="C10" s="214"/>
    </row>
    <row r="11" spans="1:11" ht="15" x14ac:dyDescent="0.2">
      <c r="A11" s="222"/>
      <c r="B11" s="220"/>
      <c r="C11" s="214"/>
    </row>
    <row r="12" spans="1:11" ht="15" x14ac:dyDescent="0.2">
      <c r="A12" s="222"/>
      <c r="B12" s="220"/>
      <c r="C12" s="214"/>
    </row>
    <row r="13" spans="1:11" x14ac:dyDescent="0.15">
      <c r="B13" s="220"/>
      <c r="C13" s="214"/>
    </row>
    <row r="14" spans="1:11" x14ac:dyDescent="0.15">
      <c r="B14" s="220"/>
      <c r="C14" s="214"/>
    </row>
    <row r="15" spans="1:11" x14ac:dyDescent="0.15">
      <c r="B15" s="221"/>
      <c r="C15" s="214"/>
    </row>
    <row r="16" spans="1:11" x14ac:dyDescent="0.15">
      <c r="B16" s="220"/>
      <c r="C16" s="214"/>
    </row>
    <row r="17" spans="2:2" x14ac:dyDescent="0.15">
      <c r="B17" s="223"/>
    </row>
    <row r="18" spans="2:2" x14ac:dyDescent="0.15">
      <c r="B18" s="223"/>
    </row>
  </sheetData>
  <sheetProtection password="CE88" sheet="1" objects="1" scenarios="1"/>
  <customSheetViews>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3"/>
      <headerFooter alignWithMargins="0"/>
    </customSheetView>
  </customSheetViews>
  <phoneticPr fontId="0" type="noConversion"/>
  <pageMargins left="0.70866141732283505" right="0.47244094488188998" top="0.78740157480314998" bottom="0.98425196850393704" header="0.511811023622047" footer="0.511811023622047"/>
  <pageSetup paperSize="9" scale="65" orientation="portrait" r:id="rId4"/>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C000"/>
    <pageSetUpPr autoPageBreaks="0"/>
  </sheetPr>
  <dimension ref="A1:I39"/>
  <sheetViews>
    <sheetView showGridLines="0" defaultGridColor="0" colorId="48" zoomScaleNormal="100" workbookViewId="0">
      <selection activeCell="B7" sqref="B7"/>
    </sheetView>
  </sheetViews>
  <sheetFormatPr defaultColWidth="9.140625" defaultRowHeight="11.25" x14ac:dyDescent="0.15"/>
  <cols>
    <col min="1" max="1" width="76.5703125" style="193" customWidth="1"/>
    <col min="2" max="2" width="11.28515625" style="193" customWidth="1"/>
    <col min="3" max="3" width="2.7109375" style="193" customWidth="1"/>
    <col min="4" max="7" width="9.7109375" style="193" customWidth="1"/>
    <col min="8" max="8" width="1.85546875" style="193" customWidth="1"/>
    <col min="9" max="9" width="15.140625" style="193" customWidth="1"/>
    <col min="10" max="16384" width="9.140625" style="193"/>
  </cols>
  <sheetData>
    <row r="1" spans="1:6" ht="15.75" customHeight="1" x14ac:dyDescent="0.2">
      <c r="A1" s="764"/>
      <c r="B1" s="226"/>
      <c r="C1" s="269"/>
    </row>
    <row r="2" spans="1:6" ht="25.5" customHeight="1" x14ac:dyDescent="0.15">
      <c r="A2" s="1288"/>
      <c r="B2" s="1256"/>
      <c r="D2" s="810"/>
      <c r="E2" s="810"/>
      <c r="F2" s="810"/>
    </row>
    <row r="3" spans="1:6" ht="12" customHeight="1" x14ac:dyDescent="0.2">
      <c r="A3" s="811"/>
      <c r="B3" s="813"/>
      <c r="D3" s="810"/>
      <c r="E3" s="810"/>
      <c r="F3" s="810"/>
    </row>
    <row r="4" spans="1:6" ht="12" customHeight="1" x14ac:dyDescent="0.15">
      <c r="A4" s="783" t="s">
        <v>5</v>
      </c>
      <c r="B4" s="1299" t="s">
        <v>847</v>
      </c>
      <c r="C4" s="261"/>
      <c r="D4" s="810"/>
      <c r="E4" s="810"/>
      <c r="F4" s="810"/>
    </row>
    <row r="5" spans="1:6" ht="12" customHeight="1" x14ac:dyDescent="0.15">
      <c r="A5" s="1253"/>
      <c r="B5" s="775"/>
      <c r="C5" s="180"/>
      <c r="D5" s="810"/>
      <c r="E5" s="810"/>
      <c r="F5" s="810"/>
    </row>
    <row r="6" spans="1:6" ht="12" customHeight="1" x14ac:dyDescent="0.15">
      <c r="A6" s="1300" t="s">
        <v>876</v>
      </c>
      <c r="B6" s="1301"/>
      <c r="C6" s="288"/>
      <c r="D6" s="810"/>
      <c r="E6" s="810"/>
      <c r="F6" s="810"/>
    </row>
    <row r="7" spans="1:6" s="313" customFormat="1" ht="22.5" x14ac:dyDescent="0.15">
      <c r="A7" s="1302" t="s">
        <v>877</v>
      </c>
      <c r="B7" s="1301">
        <v>140</v>
      </c>
      <c r="C7" s="308"/>
      <c r="D7" s="810"/>
      <c r="E7" s="822"/>
      <c r="F7" s="822"/>
    </row>
    <row r="8" spans="1:6" ht="12" customHeight="1" x14ac:dyDescent="0.15">
      <c r="A8" s="1302" t="s">
        <v>101</v>
      </c>
      <c r="B8" s="1301">
        <v>-74</v>
      </c>
      <c r="C8" s="308"/>
      <c r="D8" s="810"/>
      <c r="E8" s="810"/>
      <c r="F8" s="810"/>
    </row>
    <row r="9" spans="1:6" ht="22.5" x14ac:dyDescent="0.15">
      <c r="A9" s="1302" t="s">
        <v>878</v>
      </c>
      <c r="B9" s="1301">
        <v>-54</v>
      </c>
      <c r="C9" s="308"/>
      <c r="D9" s="810"/>
      <c r="E9" s="810"/>
      <c r="F9" s="810"/>
    </row>
    <row r="10" spans="1:6" ht="33.75" x14ac:dyDescent="0.15">
      <c r="A10" s="1302" t="s">
        <v>879</v>
      </c>
      <c r="B10" s="1301">
        <v>-41</v>
      </c>
      <c r="C10" s="308"/>
      <c r="D10" s="810"/>
      <c r="E10" s="810"/>
      <c r="F10" s="810"/>
    </row>
    <row r="11" spans="1:6" ht="12" customHeight="1" x14ac:dyDescent="0.15">
      <c r="A11" s="1302" t="s">
        <v>880</v>
      </c>
      <c r="B11" s="1301">
        <v>97</v>
      </c>
      <c r="C11" s="308"/>
      <c r="D11" s="810"/>
      <c r="E11" s="810"/>
      <c r="F11" s="810"/>
    </row>
    <row r="12" spans="1:6" ht="12" customHeight="1" x14ac:dyDescent="0.15">
      <c r="A12" s="1302" t="s">
        <v>881</v>
      </c>
      <c r="B12" s="1301">
        <v>-251</v>
      </c>
      <c r="C12" s="308"/>
      <c r="D12" s="810"/>
      <c r="E12" s="810"/>
      <c r="F12" s="810"/>
    </row>
    <row r="13" spans="1:6" ht="12" customHeight="1" x14ac:dyDescent="0.15">
      <c r="A13" s="1302" t="s">
        <v>882</v>
      </c>
      <c r="B13" s="1301">
        <v>82</v>
      </c>
      <c r="C13" s="288"/>
      <c r="D13" s="810"/>
      <c r="E13" s="810"/>
      <c r="F13" s="810"/>
    </row>
    <row r="14" spans="1:6" x14ac:dyDescent="0.15">
      <c r="A14" s="1303" t="s">
        <v>883</v>
      </c>
      <c r="B14" s="1304">
        <f>SUM(B7:B13)</f>
        <v>-101</v>
      </c>
      <c r="C14" s="288"/>
      <c r="D14" s="810"/>
      <c r="E14" s="810"/>
      <c r="F14" s="810"/>
    </row>
    <row r="15" spans="1:6" x14ac:dyDescent="0.15">
      <c r="A15" s="1305"/>
      <c r="B15" s="1306"/>
      <c r="C15" s="288"/>
      <c r="D15" s="810"/>
      <c r="E15" s="810"/>
      <c r="F15" s="810"/>
    </row>
    <row r="16" spans="1:6" ht="12" customHeight="1" x14ac:dyDescent="0.15">
      <c r="A16" s="1300" t="s">
        <v>884</v>
      </c>
      <c r="B16" s="1255"/>
      <c r="C16" s="288"/>
      <c r="D16" s="810"/>
      <c r="E16" s="810"/>
      <c r="F16" s="810"/>
    </row>
    <row r="17" spans="1:9" ht="22.5" x14ac:dyDescent="0.15">
      <c r="A17" s="1302" t="s">
        <v>885</v>
      </c>
      <c r="B17" s="1301">
        <v>-202</v>
      </c>
      <c r="C17" s="288"/>
      <c r="D17" s="810"/>
      <c r="E17" s="810"/>
      <c r="F17" s="810"/>
    </row>
    <row r="18" spans="1:9" s="313" customFormat="1" ht="22.5" x14ac:dyDescent="0.15">
      <c r="A18" s="1302" t="s">
        <v>886</v>
      </c>
      <c r="B18" s="1301">
        <v>-34</v>
      </c>
      <c r="C18" s="308"/>
      <c r="D18" s="810"/>
      <c r="E18" s="822"/>
      <c r="F18" s="822"/>
    </row>
    <row r="19" spans="1:9" s="313" customFormat="1" x14ac:dyDescent="0.15">
      <c r="A19" s="1302" t="s">
        <v>171</v>
      </c>
      <c r="B19" s="1301">
        <v>-2</v>
      </c>
      <c r="C19" s="308"/>
      <c r="D19" s="810"/>
      <c r="E19" s="822"/>
      <c r="F19" s="822"/>
    </row>
    <row r="20" spans="1:9" ht="12" customHeight="1" x14ac:dyDescent="0.15">
      <c r="A20" s="1303" t="s">
        <v>887</v>
      </c>
      <c r="B20" s="1304">
        <f>SUM(B17:B19)</f>
        <v>-238</v>
      </c>
      <c r="C20" s="288"/>
      <c r="D20" s="810"/>
      <c r="E20" s="810"/>
      <c r="F20" s="810"/>
    </row>
    <row r="21" spans="1:9" x14ac:dyDescent="0.15">
      <c r="A21" s="1307" t="s">
        <v>888</v>
      </c>
      <c r="B21" s="1304">
        <f>B14+B20</f>
        <v>-339</v>
      </c>
      <c r="C21" s="288"/>
      <c r="D21" s="810"/>
      <c r="E21" s="810"/>
      <c r="F21" s="810"/>
    </row>
    <row r="22" spans="1:9" x14ac:dyDescent="0.15">
      <c r="C22" s="288"/>
      <c r="D22" s="1232"/>
      <c r="E22" s="1232"/>
      <c r="F22" s="810"/>
    </row>
    <row r="23" spans="1:9" ht="13.5" customHeight="1" x14ac:dyDescent="0.15">
      <c r="C23" s="288"/>
      <c r="D23" s="1232"/>
      <c r="E23" s="1232"/>
      <c r="F23" s="810"/>
    </row>
    <row r="24" spans="1:9" ht="12" customHeight="1" x14ac:dyDescent="0.15">
      <c r="C24" s="288"/>
      <c r="D24" s="1232"/>
      <c r="E24" s="1232"/>
      <c r="F24" s="810"/>
    </row>
    <row r="25" spans="1:9" ht="12" customHeight="1" x14ac:dyDescent="0.15">
      <c r="C25" s="308"/>
      <c r="D25" s="1232"/>
      <c r="E25" s="1232"/>
      <c r="F25" s="810"/>
    </row>
    <row r="26" spans="1:9" ht="12" customHeight="1" x14ac:dyDescent="0.15">
      <c r="C26" s="288"/>
      <c r="D26" s="1232"/>
      <c r="E26" s="1232"/>
      <c r="F26" s="810"/>
    </row>
    <row r="27" spans="1:9" s="270" customFormat="1" ht="12" customHeight="1" x14ac:dyDescent="0.15">
      <c r="C27" s="346"/>
      <c r="D27" s="1236"/>
      <c r="E27" s="1236"/>
    </row>
    <row r="28" spans="1:9" s="270" customFormat="1" ht="12.75" x14ac:dyDescent="0.2">
      <c r="C28" s="342"/>
      <c r="D28" s="104"/>
      <c r="E28" s="104"/>
      <c r="F28" s="1308"/>
      <c r="G28" s="1308"/>
      <c r="H28" s="1308"/>
      <c r="I28" s="1308"/>
    </row>
    <row r="29" spans="1:9" ht="12.75" x14ac:dyDescent="0.2">
      <c r="D29" s="104"/>
      <c r="E29" s="104"/>
      <c r="F29" s="1308"/>
      <c r="G29" s="1308"/>
      <c r="H29" s="1308"/>
      <c r="I29" s="1308"/>
    </row>
    <row r="30" spans="1:9" ht="12" customHeight="1" x14ac:dyDescent="0.2">
      <c r="D30" s="104"/>
      <c r="E30" s="104"/>
      <c r="F30" s="1308"/>
      <c r="G30" s="1308"/>
      <c r="H30" s="1308"/>
      <c r="I30" s="1308"/>
    </row>
    <row r="31" spans="1:9" ht="12.75" x14ac:dyDescent="0.2">
      <c r="D31" s="104"/>
      <c r="E31" s="104"/>
      <c r="F31" s="1308"/>
      <c r="G31" s="1308"/>
      <c r="H31" s="1308"/>
      <c r="I31" s="1308"/>
    </row>
    <row r="32" spans="1:9" ht="12" customHeight="1" x14ac:dyDescent="0.2">
      <c r="D32" s="104"/>
      <c r="E32" s="104"/>
      <c r="F32" s="1308"/>
      <c r="G32" s="1308"/>
      <c r="H32" s="1308"/>
      <c r="I32" s="1308"/>
    </row>
    <row r="33" spans="2:9" ht="12" customHeight="1" x14ac:dyDescent="0.2">
      <c r="D33" s="104"/>
      <c r="E33" s="104"/>
      <c r="F33" s="1308"/>
      <c r="G33" s="1308"/>
      <c r="H33" s="1308"/>
      <c r="I33" s="1308"/>
    </row>
    <row r="34" spans="2:9" ht="12" customHeight="1" x14ac:dyDescent="0.2">
      <c r="B34" s="885"/>
      <c r="D34" s="103"/>
      <c r="E34" s="103"/>
      <c r="F34" s="1308"/>
      <c r="G34" s="1308"/>
      <c r="H34" s="1308"/>
      <c r="I34" s="1308"/>
    </row>
    <row r="35" spans="2:9" ht="12" customHeight="1" x14ac:dyDescent="0.2">
      <c r="B35" s="886"/>
      <c r="D35" s="103"/>
      <c r="E35" s="103"/>
      <c r="F35" s="1308"/>
      <c r="G35" s="1308"/>
      <c r="H35" s="1308"/>
      <c r="I35" s="1308"/>
    </row>
    <row r="36" spans="2:9" ht="12.75" x14ac:dyDescent="0.2">
      <c r="B36" s="886"/>
      <c r="D36" s="103"/>
      <c r="E36" s="103"/>
      <c r="F36" s="1308"/>
      <c r="G36" s="1308"/>
      <c r="H36" s="1308"/>
      <c r="I36" s="1308"/>
    </row>
    <row r="37" spans="2:9" ht="12.75" x14ac:dyDescent="0.2">
      <c r="B37" s="886"/>
      <c r="D37" s="103"/>
      <c r="E37" s="103"/>
      <c r="F37" s="1308"/>
      <c r="G37" s="1308"/>
      <c r="H37" s="1308"/>
      <c r="I37" s="1308"/>
    </row>
    <row r="38" spans="2:9" ht="12.75" x14ac:dyDescent="0.2">
      <c r="B38" s="886"/>
      <c r="D38" s="103"/>
      <c r="E38" s="103"/>
      <c r="F38" s="1308"/>
      <c r="G38" s="1308"/>
      <c r="H38" s="1308"/>
      <c r="I38" s="1308"/>
    </row>
    <row r="39" spans="2:9" x14ac:dyDescent="0.15">
      <c r="D39" s="196"/>
      <c r="E39" s="196"/>
    </row>
  </sheetData>
  <printOptions horizontalCentered="1"/>
  <pageMargins left="0.36" right="0.18" top="0.55118110236220474" bottom="0.31496062992125984" header="0.51181102362204722" footer="0.51181102362204722"/>
  <pageSetup paperSize="9" scale="6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4:L55"/>
  <sheetViews>
    <sheetView topLeftCell="A4" workbookViewId="0">
      <selection activeCell="H20" sqref="H20"/>
    </sheetView>
  </sheetViews>
  <sheetFormatPr defaultColWidth="8.85546875" defaultRowHeight="15" x14ac:dyDescent="0.25"/>
  <cols>
    <col min="1" max="1" width="23.140625" style="618" bestFit="1" customWidth="1"/>
    <col min="2" max="2" width="33.85546875" style="618" bestFit="1" customWidth="1"/>
    <col min="3" max="3" width="10" style="618" customWidth="1"/>
    <col min="4" max="12" width="23.85546875" style="618" customWidth="1"/>
    <col min="13" max="16384" width="8.85546875" style="618"/>
  </cols>
  <sheetData>
    <row r="4" spans="1:12" x14ac:dyDescent="0.25">
      <c r="A4" s="617" t="s">
        <v>418</v>
      </c>
    </row>
    <row r="5" spans="1:12" ht="16.5" x14ac:dyDescent="0.3">
      <c r="A5" s="619">
        <f ca="1">NOW()</f>
        <v>42418.591823263887</v>
      </c>
      <c r="B5" s="620" t="s">
        <v>419</v>
      </c>
      <c r="C5" s="621" t="s">
        <v>420</v>
      </c>
      <c r="D5" s="622" t="s">
        <v>529</v>
      </c>
      <c r="E5" s="622" t="s">
        <v>529</v>
      </c>
      <c r="F5" s="622" t="s">
        <v>529</v>
      </c>
      <c r="G5" s="622" t="s">
        <v>529</v>
      </c>
      <c r="H5" s="622" t="s">
        <v>529</v>
      </c>
      <c r="I5" s="622" t="s">
        <v>529</v>
      </c>
      <c r="J5" s="622" t="s">
        <v>421</v>
      </c>
      <c r="K5" s="622" t="s">
        <v>529</v>
      </c>
      <c r="L5" s="622" t="s">
        <v>421</v>
      </c>
    </row>
    <row r="6" spans="1:12" ht="16.5" x14ac:dyDescent="0.3">
      <c r="A6" s="623" t="s">
        <v>423</v>
      </c>
    </row>
    <row r="7" spans="1:12" ht="16.5" x14ac:dyDescent="0.3">
      <c r="A7" s="623" t="s">
        <v>424</v>
      </c>
    </row>
    <row r="8" spans="1:12" ht="24" x14ac:dyDescent="0.3">
      <c r="A8" s="623" t="s">
        <v>425</v>
      </c>
      <c r="B8" s="618" t="s">
        <v>551</v>
      </c>
      <c r="C8" s="624"/>
      <c r="D8" s="625" t="s">
        <v>159</v>
      </c>
      <c r="E8" s="625" t="s">
        <v>843</v>
      </c>
      <c r="F8" s="625" t="s">
        <v>844</v>
      </c>
      <c r="G8" s="625" t="s">
        <v>266</v>
      </c>
      <c r="H8" s="625" t="s">
        <v>195</v>
      </c>
      <c r="I8" s="625" t="s">
        <v>205</v>
      </c>
      <c r="J8" s="625" t="s">
        <v>552</v>
      </c>
      <c r="K8" s="625" t="s">
        <v>571</v>
      </c>
      <c r="L8" s="626" t="s">
        <v>390</v>
      </c>
    </row>
    <row r="9" spans="1:12" ht="16.5" x14ac:dyDescent="0.3">
      <c r="A9" s="627" t="s">
        <v>461</v>
      </c>
      <c r="B9" s="585">
        <v>2013</v>
      </c>
      <c r="C9" s="586"/>
      <c r="D9" s="587"/>
      <c r="E9" s="588"/>
      <c r="F9" s="588"/>
      <c r="G9" s="588"/>
      <c r="H9" s="588"/>
      <c r="I9" s="588"/>
      <c r="J9" s="589"/>
      <c r="K9" s="588"/>
      <c r="L9" s="589"/>
    </row>
    <row r="10" spans="1:12" ht="16.5" x14ac:dyDescent="0.3">
      <c r="A10" s="627" t="s">
        <v>461</v>
      </c>
      <c r="B10" s="628" t="s">
        <v>4</v>
      </c>
      <c r="C10" s="629"/>
      <c r="D10" s="630">
        <f>SEG!B62</f>
        <v>1200.3688</v>
      </c>
      <c r="E10" s="630">
        <f>SEG!C62</f>
        <v>537.40250000000003</v>
      </c>
      <c r="F10" s="630">
        <f>SEG!D62</f>
        <v>125.4727</v>
      </c>
      <c r="G10" s="630">
        <f>SEG!E62</f>
        <v>236.47540000000001</v>
      </c>
      <c r="H10" s="630">
        <f>SEG!F62</f>
        <v>-162.52959999999999</v>
      </c>
      <c r="I10" s="630">
        <f>SEG!G62</f>
        <v>1.6053999999999999</v>
      </c>
      <c r="J10" s="630">
        <f>SEG!H62</f>
        <v>1938.7953</v>
      </c>
      <c r="K10" s="630">
        <f>SEG!I62</f>
        <v>34.486600000000003</v>
      </c>
      <c r="L10" s="630">
        <f>SEG!J62</f>
        <v>1973.2818</v>
      </c>
    </row>
    <row r="11" spans="1:12" ht="16.5" x14ac:dyDescent="0.3">
      <c r="A11" s="631" t="s">
        <v>433</v>
      </c>
      <c r="B11" s="632" t="s">
        <v>244</v>
      </c>
      <c r="C11" s="633"/>
      <c r="D11" s="634">
        <f>SEG!B63</f>
        <v>-588.78020000000004</v>
      </c>
      <c r="E11" s="634">
        <f>SEG!C63</f>
        <v>55.114100000000001</v>
      </c>
      <c r="F11" s="634">
        <f>SEG!D63</f>
        <v>-26.549099999999999</v>
      </c>
      <c r="G11" s="634">
        <f>SEG!E63</f>
        <v>8.2956000000000003</v>
      </c>
      <c r="H11" s="634">
        <f>SEG!F63</f>
        <v>-67.745400000000004</v>
      </c>
      <c r="I11" s="634">
        <f>SEG!G63</f>
        <v>0</v>
      </c>
      <c r="J11" s="634">
        <f>SEG!H63</f>
        <v>-619.66499999999996</v>
      </c>
      <c r="K11" s="634">
        <f>SEG!I63</f>
        <v>-59.297600000000003</v>
      </c>
      <c r="L11" s="634">
        <f>SEG!J63</f>
        <v>-678.96259999999995</v>
      </c>
    </row>
    <row r="12" spans="1:12" ht="16.5" x14ac:dyDescent="0.3">
      <c r="A12" s="631" t="s">
        <v>433</v>
      </c>
      <c r="B12" s="635" t="s">
        <v>289</v>
      </c>
      <c r="C12" s="636"/>
      <c r="D12" s="634">
        <f>SEG!B64</f>
        <v>-74.417100000000005</v>
      </c>
      <c r="E12" s="634">
        <f>SEG!C64</f>
        <v>306.31509999999997</v>
      </c>
      <c r="F12" s="634">
        <f>SEG!D64</f>
        <v>94.567300000000003</v>
      </c>
      <c r="G12" s="634">
        <f>SEG!E64</f>
        <v>19.604900000000001</v>
      </c>
      <c r="H12" s="634">
        <f>SEG!F64</f>
        <v>0</v>
      </c>
      <c r="I12" s="634">
        <f>SEG!G64</f>
        <v>0</v>
      </c>
      <c r="J12" s="634">
        <f>SEG!H64</f>
        <v>346.07</v>
      </c>
      <c r="K12" s="634">
        <f>SEG!I64</f>
        <v>-7.8371000000000004</v>
      </c>
      <c r="L12" s="634">
        <f>SEG!J64</f>
        <v>338.23289999999997</v>
      </c>
    </row>
    <row r="13" spans="1:12" ht="16.5" x14ac:dyDescent="0.3">
      <c r="A13" s="631" t="s">
        <v>433</v>
      </c>
      <c r="B13" s="635" t="s">
        <v>180</v>
      </c>
      <c r="C13" s="636"/>
      <c r="D13" s="634">
        <f>SEG!B65</f>
        <v>-43.001800000000003</v>
      </c>
      <c r="E13" s="634">
        <f>SEG!C65</f>
        <v>-25.268799999999999</v>
      </c>
      <c r="F13" s="634">
        <f>SEG!D65</f>
        <v>0</v>
      </c>
      <c r="G13" s="634">
        <f>SEG!E65</f>
        <v>-2.0825</v>
      </c>
      <c r="H13" s="634">
        <f>SEG!F65</f>
        <v>0</v>
      </c>
      <c r="I13" s="634">
        <f>SEG!G65</f>
        <v>0.2162</v>
      </c>
      <c r="J13" s="634">
        <f>SEG!H65</f>
        <v>-70.136899999999997</v>
      </c>
      <c r="K13" s="634">
        <f>SEG!I65</f>
        <v>-21.165199999999999</v>
      </c>
      <c r="L13" s="634">
        <f>SEG!J65</f>
        <v>-91.302000000000007</v>
      </c>
    </row>
    <row r="14" spans="1:12" ht="16.5" x14ac:dyDescent="0.3">
      <c r="A14" s="631" t="s">
        <v>433</v>
      </c>
      <c r="B14" s="635" t="s">
        <v>35</v>
      </c>
      <c r="C14" s="636"/>
      <c r="D14" s="634">
        <f>SEG!B66</f>
        <v>114.4423</v>
      </c>
      <c r="E14" s="634">
        <f>SEG!C66</f>
        <v>4.827</v>
      </c>
      <c r="F14" s="634">
        <f>SEG!D66</f>
        <v>0</v>
      </c>
      <c r="G14" s="634">
        <f>SEG!E66</f>
        <v>4.0000000000000001E-3</v>
      </c>
      <c r="H14" s="634">
        <f>SEG!F66</f>
        <v>0</v>
      </c>
      <c r="I14" s="634">
        <f>SEG!G66</f>
        <v>-0.2162</v>
      </c>
      <c r="J14" s="634">
        <f>SEG!H66</f>
        <v>119.05710000000001</v>
      </c>
      <c r="K14" s="634">
        <f>SEG!I66</f>
        <v>0</v>
      </c>
      <c r="L14" s="634">
        <f>SEG!J66</f>
        <v>119.05710000000001</v>
      </c>
    </row>
    <row r="15" spans="1:12" ht="16.5" x14ac:dyDescent="0.3">
      <c r="A15" s="631" t="s">
        <v>433</v>
      </c>
      <c r="B15" s="635" t="s">
        <v>290</v>
      </c>
      <c r="C15" s="636"/>
      <c r="D15" s="634">
        <f>SEG!B67</f>
        <v>-938.03430000000003</v>
      </c>
      <c r="E15" s="634">
        <f>SEG!C67</f>
        <v>-21.607900000000001</v>
      </c>
      <c r="F15" s="634">
        <f>SEG!D67</f>
        <v>26.590399999999999</v>
      </c>
      <c r="G15" s="634">
        <f>SEG!E67</f>
        <v>-47.106900000000003</v>
      </c>
      <c r="H15" s="634">
        <f>SEG!F67</f>
        <v>0</v>
      </c>
      <c r="I15" s="634">
        <f>SEG!G67</f>
        <v>0</v>
      </c>
      <c r="J15" s="634">
        <f>SEG!H67</f>
        <v>-980.15869999999995</v>
      </c>
      <c r="K15" s="634">
        <f>SEG!I67</f>
        <v>21.242000000000001</v>
      </c>
      <c r="L15" s="634">
        <f>SEG!J67</f>
        <v>-958.91669999999999</v>
      </c>
    </row>
    <row r="16" spans="1:12" ht="16.5" x14ac:dyDescent="0.3">
      <c r="A16" s="631" t="s">
        <v>433</v>
      </c>
      <c r="B16" s="637" t="s">
        <v>245</v>
      </c>
      <c r="C16" s="638"/>
      <c r="D16" s="634">
        <f>SEG!B68</f>
        <v>52.182000000000002</v>
      </c>
      <c r="E16" s="634">
        <f>SEG!C68</f>
        <v>0</v>
      </c>
      <c r="F16" s="634">
        <f>SEG!D68</f>
        <v>0</v>
      </c>
      <c r="G16" s="634">
        <f>SEG!E68</f>
        <v>0</v>
      </c>
      <c r="H16" s="634">
        <f>SEG!F68</f>
        <v>0</v>
      </c>
      <c r="I16" s="634">
        <f>SEG!G68</f>
        <v>0</v>
      </c>
      <c r="J16" s="634">
        <f>SEG!H68</f>
        <v>52.182000000000002</v>
      </c>
      <c r="K16" s="634">
        <f>SEG!I68</f>
        <v>0</v>
      </c>
      <c r="L16" s="634">
        <f>SEG!J68</f>
        <v>52.182000000000002</v>
      </c>
    </row>
    <row r="17" spans="1:12" ht="16.5" x14ac:dyDescent="0.3">
      <c r="A17" s="640" t="s">
        <v>428</v>
      </c>
      <c r="B17" s="628" t="s">
        <v>189</v>
      </c>
      <c r="C17" s="629"/>
      <c r="D17" s="641">
        <f>SEG!B69</f>
        <v>-277.24029999999999</v>
      </c>
      <c r="E17" s="641">
        <f>SEG!C69</f>
        <v>856.78200000000004</v>
      </c>
      <c r="F17" s="641">
        <f>SEG!D69</f>
        <v>220.0813</v>
      </c>
      <c r="G17" s="641">
        <f>SEG!E69</f>
        <v>215.19049999999999</v>
      </c>
      <c r="H17" s="641">
        <f>SEG!F69</f>
        <v>-230.27500000000001</v>
      </c>
      <c r="I17" s="641">
        <f>SEG!G69</f>
        <v>1.6053999999999999</v>
      </c>
      <c r="J17" s="641">
        <f>SEG!H69</f>
        <v>786.14390000000003</v>
      </c>
      <c r="K17" s="641">
        <f>SEG!I69</f>
        <v>-32.571300000000001</v>
      </c>
      <c r="L17" s="641">
        <f>SEG!J69</f>
        <v>753.57259999999997</v>
      </c>
    </row>
    <row r="18" spans="1:12" ht="16.5" x14ac:dyDescent="0.3">
      <c r="A18" s="631" t="s">
        <v>433</v>
      </c>
      <c r="B18" s="642" t="s">
        <v>235</v>
      </c>
      <c r="C18" s="643"/>
      <c r="D18" s="639">
        <f>SEG!B70</f>
        <v>31.438300000000002</v>
      </c>
      <c r="E18" s="639">
        <f>SEG!C70</f>
        <v>-195.87209999999999</v>
      </c>
      <c r="F18" s="639">
        <f>SEG!D70</f>
        <v>-2.3732000000000002</v>
      </c>
      <c r="G18" s="639">
        <f>SEG!E70</f>
        <v>-70.745900000000006</v>
      </c>
      <c r="H18" s="639">
        <f>SEG!F70</f>
        <v>70.920199999999994</v>
      </c>
      <c r="I18" s="639">
        <f>SEG!G70</f>
        <v>0</v>
      </c>
      <c r="J18" s="639">
        <f>SEG!H70</f>
        <v>-166.6326</v>
      </c>
      <c r="K18" s="639">
        <f>SEG!I70</f>
        <v>32.571300000000001</v>
      </c>
      <c r="L18" s="639">
        <f>SEG!J70</f>
        <v>-134.06139999999999</v>
      </c>
    </row>
    <row r="19" spans="1:12" ht="16.5" x14ac:dyDescent="0.3">
      <c r="A19" s="644" t="s">
        <v>553</v>
      </c>
      <c r="B19" s="645" t="s">
        <v>190</v>
      </c>
      <c r="C19" s="646"/>
      <c r="D19" s="647">
        <f>SEG!B71</f>
        <v>-245.80199999999999</v>
      </c>
      <c r="E19" s="647">
        <f>SEG!C71</f>
        <v>660.90989999999999</v>
      </c>
      <c r="F19" s="647">
        <f>SEG!D71</f>
        <v>217.7081</v>
      </c>
      <c r="G19" s="647">
        <f>SEG!E71</f>
        <v>144.44460000000001</v>
      </c>
      <c r="H19" s="647">
        <f>SEG!F71</f>
        <v>-159.35480000000001</v>
      </c>
      <c r="I19" s="647">
        <f>SEG!G71</f>
        <v>1.6053999999999999</v>
      </c>
      <c r="J19" s="647">
        <f>SEG!H71</f>
        <v>619.41120000000001</v>
      </c>
      <c r="K19" s="647">
        <f>SEG!I71</f>
        <v>0</v>
      </c>
      <c r="L19" s="647">
        <f>SEG!J71</f>
        <v>619.41120000000001</v>
      </c>
    </row>
    <row r="20" spans="1:12" ht="16.5" x14ac:dyDescent="0.3">
      <c r="A20" s="631" t="s">
        <v>554</v>
      </c>
      <c r="B20" s="648" t="s">
        <v>845</v>
      </c>
      <c r="C20" s="649"/>
      <c r="D20" s="650">
        <f>SEG!B72</f>
        <v>-219.6071</v>
      </c>
      <c r="E20" s="650">
        <f>SEG!C72</f>
        <v>-54.537799999999997</v>
      </c>
      <c r="F20" s="650">
        <f>SEG!D72</f>
        <v>-74.750699999999995</v>
      </c>
      <c r="G20" s="650">
        <f>SEG!E72</f>
        <v>338.7842</v>
      </c>
      <c r="H20" s="650">
        <f>SEG!F72</f>
        <v>10.111499999999999</v>
      </c>
      <c r="I20" s="650">
        <f>SEG!G72</f>
        <v>0</v>
      </c>
      <c r="J20" s="650">
        <f>SEG!H72</f>
        <v>0</v>
      </c>
      <c r="K20" s="650">
        <f>SEG!I72</f>
        <v>0</v>
      </c>
      <c r="L20" s="650">
        <f>SEG!J72</f>
        <v>0</v>
      </c>
    </row>
    <row r="21" spans="1:12" ht="16.5" x14ac:dyDescent="0.3">
      <c r="A21" s="627" t="s">
        <v>461</v>
      </c>
      <c r="B21" s="651" t="s">
        <v>162</v>
      </c>
      <c r="C21" s="652"/>
      <c r="D21" s="653"/>
      <c r="E21" s="653"/>
      <c r="F21" s="653"/>
      <c r="G21" s="653"/>
      <c r="H21" s="653"/>
      <c r="I21" s="653"/>
      <c r="J21" s="653"/>
      <c r="K21" s="653"/>
      <c r="L21" s="653"/>
    </row>
    <row r="22" spans="1:12" ht="16.5" x14ac:dyDescent="0.3">
      <c r="A22" s="627" t="s">
        <v>461</v>
      </c>
      <c r="B22" s="585">
        <v>2013</v>
      </c>
      <c r="C22" s="652"/>
      <c r="D22" s="653"/>
      <c r="E22" s="653"/>
      <c r="F22" s="653"/>
      <c r="G22" s="653"/>
      <c r="H22" s="653"/>
      <c r="I22" s="653"/>
      <c r="J22" s="653"/>
      <c r="K22" s="653"/>
      <c r="L22" s="653"/>
    </row>
    <row r="23" spans="1:12" ht="16.5" x14ac:dyDescent="0.3">
      <c r="A23" s="631" t="s">
        <v>433</v>
      </c>
      <c r="B23" s="632" t="s">
        <v>218</v>
      </c>
      <c r="C23" s="633"/>
      <c r="D23" s="634">
        <f>SEG!B75</f>
        <v>7045.8986999999997</v>
      </c>
      <c r="E23" s="634">
        <f>SEG!C75</f>
        <v>2239.9306999999999</v>
      </c>
      <c r="F23" s="634">
        <f>SEG!D75</f>
        <v>5650.3211000000001</v>
      </c>
      <c r="G23" s="634">
        <f>SEG!E75</f>
        <v>2565.2561999999998</v>
      </c>
      <c r="H23" s="634">
        <f>SEG!F75</f>
        <v>3.9316</v>
      </c>
      <c r="I23" s="634">
        <f>SEG!G75</f>
        <v>-105.79559999999999</v>
      </c>
      <c r="J23" s="634">
        <f>SEG!H75</f>
        <v>17399.542700000002</v>
      </c>
      <c r="K23" s="634">
        <f>SEG!I75</f>
        <v>-430.54349999999999</v>
      </c>
      <c r="L23" s="634">
        <f>SEG!J75</f>
        <v>16968.999199999998</v>
      </c>
    </row>
    <row r="24" spans="1:12" ht="16.5" x14ac:dyDescent="0.3">
      <c r="A24" s="631" t="s">
        <v>433</v>
      </c>
      <c r="B24" s="632" t="s">
        <v>193</v>
      </c>
      <c r="C24" s="633"/>
      <c r="D24" s="634">
        <f>SEG!B76</f>
        <v>2265.8523</v>
      </c>
      <c r="E24" s="634">
        <f>SEG!C76</f>
        <v>233.82169999999999</v>
      </c>
      <c r="F24" s="634">
        <f>SEG!D76</f>
        <v>46.974899999999998</v>
      </c>
      <c r="G24" s="634">
        <f>SEG!E76</f>
        <v>170.08709999999999</v>
      </c>
      <c r="H24" s="634">
        <f>SEG!F76</f>
        <v>6.3518999999999997</v>
      </c>
      <c r="I24" s="634">
        <f>SEG!G76</f>
        <v>-6.3518999999999997</v>
      </c>
      <c r="J24" s="634">
        <f>SEG!H76</f>
        <v>2716.7359999999999</v>
      </c>
      <c r="K24" s="634">
        <f>SEG!I76</f>
        <v>-14.187799999999999</v>
      </c>
      <c r="L24" s="634">
        <f>SEG!J76</f>
        <v>2702.5482999999999</v>
      </c>
    </row>
    <row r="25" spans="1:12" ht="16.5" x14ac:dyDescent="0.3">
      <c r="A25" s="631" t="s">
        <v>433</v>
      </c>
      <c r="B25" s="642" t="s">
        <v>194</v>
      </c>
      <c r="C25" s="643"/>
      <c r="D25" s="634">
        <f>SEG!B77</f>
        <v>0</v>
      </c>
      <c r="E25" s="634">
        <f>SEG!C77</f>
        <v>473.30369999999999</v>
      </c>
      <c r="F25" s="634">
        <f>SEG!D77</f>
        <v>0</v>
      </c>
      <c r="G25" s="634">
        <f>SEG!E77</f>
        <v>243.9982</v>
      </c>
      <c r="H25" s="634">
        <f>SEG!F77</f>
        <v>2.2989999999999999</v>
      </c>
      <c r="I25" s="634">
        <f>SEG!G77</f>
        <v>0</v>
      </c>
      <c r="J25" s="634">
        <f>SEG!H77</f>
        <v>719.60090000000002</v>
      </c>
      <c r="K25" s="634">
        <f>SEG!I77</f>
        <v>-79.758099999999999</v>
      </c>
      <c r="L25" s="634">
        <f>SEG!J77</f>
        <v>639.84280000000001</v>
      </c>
    </row>
    <row r="26" spans="1:12" ht="16.5" x14ac:dyDescent="0.3">
      <c r="A26" s="640" t="s">
        <v>428</v>
      </c>
      <c r="B26" s="651" t="s">
        <v>163</v>
      </c>
      <c r="C26" s="652"/>
      <c r="D26" s="641">
        <f>SEG!B78</f>
        <v>9311.7510000000002</v>
      </c>
      <c r="E26" s="641">
        <f>SEG!C78</f>
        <v>2947.0560999999998</v>
      </c>
      <c r="F26" s="641">
        <f>SEG!D78</f>
        <v>5697.2960000000003</v>
      </c>
      <c r="G26" s="641">
        <f>SEG!E78</f>
        <v>2979.3413999999998</v>
      </c>
      <c r="H26" s="641">
        <f>SEG!F78</f>
        <v>12.5825</v>
      </c>
      <c r="I26" s="641">
        <f>SEG!G78</f>
        <v>-112.14749999999999</v>
      </c>
      <c r="J26" s="641">
        <f>SEG!H78</f>
        <v>20835.8796</v>
      </c>
      <c r="K26" s="641">
        <f>SEG!I78</f>
        <v>-524.48929999999996</v>
      </c>
      <c r="L26" s="641">
        <f>SEG!J78</f>
        <v>20311.390299999999</v>
      </c>
    </row>
    <row r="27" spans="1:12" ht="16.5" x14ac:dyDescent="0.3">
      <c r="A27" s="631" t="s">
        <v>433</v>
      </c>
      <c r="B27" s="632" t="s">
        <v>175</v>
      </c>
      <c r="C27" s="633"/>
      <c r="D27" s="634">
        <f>SEG!B79</f>
        <v>3679.7624000000001</v>
      </c>
      <c r="E27" s="634">
        <f>SEG!C79</f>
        <v>2276.5862000000002</v>
      </c>
      <c r="F27" s="634">
        <f>SEG!D79</f>
        <v>2326.7530000000002</v>
      </c>
      <c r="G27" s="634">
        <f>SEG!E79</f>
        <v>291.1592</v>
      </c>
      <c r="H27" s="634">
        <f>SEG!F79</f>
        <v>386.66820000000001</v>
      </c>
      <c r="I27" s="634">
        <f>SEG!G79</f>
        <v>-385.1542</v>
      </c>
      <c r="J27" s="634">
        <f>SEG!H79</f>
        <v>8575.7747999999992</v>
      </c>
      <c r="K27" s="634">
        <f>SEG!I79</f>
        <v>-50.576000000000001</v>
      </c>
      <c r="L27" s="634">
        <f>SEG!J79</f>
        <v>8525.1988000000001</v>
      </c>
    </row>
    <row r="28" spans="1:12" ht="16.5" x14ac:dyDescent="0.3">
      <c r="A28" s="631" t="s">
        <v>433</v>
      </c>
      <c r="B28" s="632" t="s">
        <v>211</v>
      </c>
      <c r="C28" s="633"/>
      <c r="D28" s="634">
        <f>SEG!B80</f>
        <v>1703.7720999999999</v>
      </c>
      <c r="E28" s="634">
        <f>SEG!C80</f>
        <v>351.39800000000002</v>
      </c>
      <c r="F28" s="634">
        <f>SEG!D80</f>
        <v>43.386200000000002</v>
      </c>
      <c r="G28" s="634">
        <f>SEG!E80</f>
        <v>813.17380000000003</v>
      </c>
      <c r="H28" s="634">
        <f>SEG!F80</f>
        <v>0</v>
      </c>
      <c r="I28" s="634">
        <f>SEG!G80</f>
        <v>-278.32420000000002</v>
      </c>
      <c r="J28" s="634">
        <f>SEG!H80</f>
        <v>2633.4059000000002</v>
      </c>
      <c r="K28" s="634">
        <f>SEG!I80</f>
        <v>-195.3374</v>
      </c>
      <c r="L28" s="634">
        <f>SEG!J80</f>
        <v>2438.0684999999999</v>
      </c>
    </row>
    <row r="29" spans="1:12" ht="16.5" x14ac:dyDescent="0.3">
      <c r="A29" s="631" t="s">
        <v>433</v>
      </c>
      <c r="B29" s="642" t="s">
        <v>181</v>
      </c>
      <c r="C29" s="633"/>
      <c r="D29" s="634">
        <f>SEG!B81</f>
        <v>9.4762000000000004</v>
      </c>
      <c r="E29" s="634">
        <f>SEG!C81</f>
        <v>0</v>
      </c>
      <c r="F29" s="634">
        <f>SEG!D81</f>
        <v>0</v>
      </c>
      <c r="G29" s="634">
        <f>SEG!E81</f>
        <v>2.1259000000000001</v>
      </c>
      <c r="H29" s="634">
        <f>SEG!F81</f>
        <v>6.9142000000000001</v>
      </c>
      <c r="I29" s="634">
        <f>SEG!G81</f>
        <v>0</v>
      </c>
      <c r="J29" s="634">
        <f>SEG!H81</f>
        <v>18.516300000000001</v>
      </c>
      <c r="K29" s="634">
        <f>SEG!I81</f>
        <v>-4.6646999999999998</v>
      </c>
      <c r="L29" s="634">
        <f>SEG!J81</f>
        <v>13.851599999999999</v>
      </c>
    </row>
    <row r="30" spans="1:12" ht="16.5" x14ac:dyDescent="0.3">
      <c r="A30" s="644" t="s">
        <v>553</v>
      </c>
      <c r="B30" s="645" t="s">
        <v>164</v>
      </c>
      <c r="C30" s="646"/>
      <c r="D30" s="654">
        <f>SEG!B82</f>
        <v>14704.761699999999</v>
      </c>
      <c r="E30" s="654">
        <f>SEG!C82</f>
        <v>5575.0402999999997</v>
      </c>
      <c r="F30" s="654">
        <f>SEG!D82</f>
        <v>8067.4351999999999</v>
      </c>
      <c r="G30" s="654">
        <f>SEG!E82</f>
        <v>4085.8002999999999</v>
      </c>
      <c r="H30" s="654">
        <f>SEG!F82</f>
        <v>406.16489999999999</v>
      </c>
      <c r="I30" s="654">
        <f>SEG!G82</f>
        <v>-775.6259</v>
      </c>
      <c r="J30" s="654">
        <f>SEG!H82</f>
        <v>32063.576499999999</v>
      </c>
      <c r="K30" s="654">
        <f>SEG!I82</f>
        <v>-775.06730000000005</v>
      </c>
      <c r="L30" s="654">
        <f>SEG!J82</f>
        <v>31288.5092</v>
      </c>
    </row>
    <row r="31" spans="1:12" ht="16.5" x14ac:dyDescent="0.3">
      <c r="A31" s="655" t="s">
        <v>556</v>
      </c>
      <c r="B31" s="656" t="s">
        <v>127</v>
      </c>
      <c r="C31" s="657"/>
      <c r="D31" s="658">
        <f>SEG!B83</f>
        <v>24.1568</v>
      </c>
      <c r="E31" s="658">
        <f>SEG!C83</f>
        <v>2.1459999999999999</v>
      </c>
      <c r="F31" s="658">
        <f>SEG!D83</f>
        <v>0</v>
      </c>
      <c r="G31" s="658">
        <f>SEG!E83</f>
        <v>356.4545</v>
      </c>
      <c r="H31" s="658">
        <f>SEG!F83</f>
        <v>392.86869999999999</v>
      </c>
      <c r="I31" s="658">
        <f>SEG!G83</f>
        <v>0</v>
      </c>
      <c r="J31" s="658">
        <f>SEG!H83</f>
        <v>0</v>
      </c>
      <c r="K31" s="658">
        <f>SEG!I83</f>
        <v>0</v>
      </c>
      <c r="L31" s="658">
        <f>SEG!J83</f>
        <v>0</v>
      </c>
    </row>
    <row r="32" spans="1:12" x14ac:dyDescent="0.25">
      <c r="L32" s="617" t="s">
        <v>467</v>
      </c>
    </row>
    <row r="33" spans="4:12" x14ac:dyDescent="0.25">
      <c r="D33" s="1358" t="s">
        <v>965</v>
      </c>
    </row>
    <row r="34" spans="4:12" x14ac:dyDescent="0.25">
      <c r="D34" s="1349">
        <f>ROUND(D10,0)</f>
        <v>1200</v>
      </c>
      <c r="E34" s="1350">
        <f t="shared" ref="E34:L34" si="0">ROUND(E10,0)</f>
        <v>537</v>
      </c>
      <c r="F34" s="1350">
        <f t="shared" si="0"/>
        <v>125</v>
      </c>
      <c r="G34" s="1350">
        <f t="shared" si="0"/>
        <v>236</v>
      </c>
      <c r="H34" s="1350">
        <f t="shared" si="0"/>
        <v>-163</v>
      </c>
      <c r="I34" s="1350">
        <f t="shared" si="0"/>
        <v>2</v>
      </c>
      <c r="J34" s="1350">
        <f t="shared" si="0"/>
        <v>1939</v>
      </c>
      <c r="K34" s="1350">
        <f t="shared" si="0"/>
        <v>34</v>
      </c>
      <c r="L34" s="1351">
        <f t="shared" si="0"/>
        <v>1973</v>
      </c>
    </row>
    <row r="35" spans="4:12" x14ac:dyDescent="0.25">
      <c r="D35" s="1352">
        <f t="shared" ref="D35:L55" si="1">ROUND(D11,0)</f>
        <v>-589</v>
      </c>
      <c r="E35" s="1353">
        <f t="shared" si="1"/>
        <v>55</v>
      </c>
      <c r="F35" s="1353">
        <f t="shared" si="1"/>
        <v>-27</v>
      </c>
      <c r="G35" s="1353">
        <f t="shared" si="1"/>
        <v>8</v>
      </c>
      <c r="H35" s="1353">
        <f t="shared" si="1"/>
        <v>-68</v>
      </c>
      <c r="I35" s="1353">
        <f t="shared" si="1"/>
        <v>0</v>
      </c>
      <c r="J35" s="1353">
        <f t="shared" si="1"/>
        <v>-620</v>
      </c>
      <c r="K35" s="1353">
        <f t="shared" si="1"/>
        <v>-59</v>
      </c>
      <c r="L35" s="1354">
        <f t="shared" si="1"/>
        <v>-679</v>
      </c>
    </row>
    <row r="36" spans="4:12" x14ac:dyDescent="0.25">
      <c r="D36" s="1352">
        <f t="shared" si="1"/>
        <v>-74</v>
      </c>
      <c r="E36" s="1353">
        <f t="shared" si="1"/>
        <v>306</v>
      </c>
      <c r="F36" s="1353">
        <f t="shared" si="1"/>
        <v>95</v>
      </c>
      <c r="G36" s="1353">
        <f t="shared" si="1"/>
        <v>20</v>
      </c>
      <c r="H36" s="1353">
        <f t="shared" si="1"/>
        <v>0</v>
      </c>
      <c r="I36" s="1353">
        <f t="shared" si="1"/>
        <v>0</v>
      </c>
      <c r="J36" s="1353">
        <f t="shared" si="1"/>
        <v>346</v>
      </c>
      <c r="K36" s="1353">
        <f t="shared" si="1"/>
        <v>-8</v>
      </c>
      <c r="L36" s="1354">
        <f t="shared" si="1"/>
        <v>338</v>
      </c>
    </row>
    <row r="37" spans="4:12" x14ac:dyDescent="0.25">
      <c r="D37" s="1352">
        <f t="shared" si="1"/>
        <v>-43</v>
      </c>
      <c r="E37" s="1353">
        <f t="shared" si="1"/>
        <v>-25</v>
      </c>
      <c r="F37" s="1353">
        <f t="shared" si="1"/>
        <v>0</v>
      </c>
      <c r="G37" s="1353">
        <f t="shared" si="1"/>
        <v>-2</v>
      </c>
      <c r="H37" s="1353">
        <f t="shared" si="1"/>
        <v>0</v>
      </c>
      <c r="I37" s="1353">
        <f t="shared" si="1"/>
        <v>0</v>
      </c>
      <c r="J37" s="1353">
        <f t="shared" si="1"/>
        <v>-70</v>
      </c>
      <c r="K37" s="1353">
        <f t="shared" si="1"/>
        <v>-21</v>
      </c>
      <c r="L37" s="1354">
        <f t="shared" si="1"/>
        <v>-91</v>
      </c>
    </row>
    <row r="38" spans="4:12" x14ac:dyDescent="0.25">
      <c r="D38" s="1352">
        <f t="shared" si="1"/>
        <v>114</v>
      </c>
      <c r="E38" s="1353">
        <f t="shared" si="1"/>
        <v>5</v>
      </c>
      <c r="F38" s="1353">
        <f t="shared" si="1"/>
        <v>0</v>
      </c>
      <c r="G38" s="1353">
        <f t="shared" si="1"/>
        <v>0</v>
      </c>
      <c r="H38" s="1353">
        <f t="shared" si="1"/>
        <v>0</v>
      </c>
      <c r="I38" s="1353">
        <f t="shared" si="1"/>
        <v>0</v>
      </c>
      <c r="J38" s="1353">
        <f t="shared" si="1"/>
        <v>119</v>
      </c>
      <c r="K38" s="1353">
        <f t="shared" si="1"/>
        <v>0</v>
      </c>
      <c r="L38" s="1354">
        <f t="shared" si="1"/>
        <v>119</v>
      </c>
    </row>
    <row r="39" spans="4:12" x14ac:dyDescent="0.25">
      <c r="D39" s="1352">
        <f t="shared" si="1"/>
        <v>-938</v>
      </c>
      <c r="E39" s="1353">
        <f t="shared" si="1"/>
        <v>-22</v>
      </c>
      <c r="F39" s="1353">
        <f t="shared" si="1"/>
        <v>27</v>
      </c>
      <c r="G39" s="1353">
        <f t="shared" si="1"/>
        <v>-47</v>
      </c>
      <c r="H39" s="1353">
        <f t="shared" si="1"/>
        <v>0</v>
      </c>
      <c r="I39" s="1353">
        <f t="shared" si="1"/>
        <v>0</v>
      </c>
      <c r="J39" s="1353">
        <f t="shared" si="1"/>
        <v>-980</v>
      </c>
      <c r="K39" s="1353">
        <f t="shared" si="1"/>
        <v>21</v>
      </c>
      <c r="L39" s="1354">
        <f t="shared" si="1"/>
        <v>-959</v>
      </c>
    </row>
    <row r="40" spans="4:12" x14ac:dyDescent="0.25">
      <c r="D40" s="1352">
        <f t="shared" si="1"/>
        <v>52</v>
      </c>
      <c r="E40" s="1353">
        <f t="shared" si="1"/>
        <v>0</v>
      </c>
      <c r="F40" s="1353">
        <f t="shared" si="1"/>
        <v>0</v>
      </c>
      <c r="G40" s="1353">
        <f t="shared" si="1"/>
        <v>0</v>
      </c>
      <c r="H40" s="1353">
        <f t="shared" si="1"/>
        <v>0</v>
      </c>
      <c r="I40" s="1353">
        <f t="shared" si="1"/>
        <v>0</v>
      </c>
      <c r="J40" s="1353">
        <f t="shared" si="1"/>
        <v>52</v>
      </c>
      <c r="K40" s="1353">
        <f t="shared" si="1"/>
        <v>0</v>
      </c>
      <c r="L40" s="1354">
        <f t="shared" si="1"/>
        <v>52</v>
      </c>
    </row>
    <row r="41" spans="4:12" x14ac:dyDescent="0.25">
      <c r="D41" s="1352">
        <f t="shared" si="1"/>
        <v>-277</v>
      </c>
      <c r="E41" s="1353">
        <f t="shared" si="1"/>
        <v>857</v>
      </c>
      <c r="F41" s="1353">
        <f t="shared" si="1"/>
        <v>220</v>
      </c>
      <c r="G41" s="1353">
        <f t="shared" si="1"/>
        <v>215</v>
      </c>
      <c r="H41" s="1353">
        <f t="shared" si="1"/>
        <v>-230</v>
      </c>
      <c r="I41" s="1353">
        <f t="shared" si="1"/>
        <v>2</v>
      </c>
      <c r="J41" s="1353">
        <f t="shared" si="1"/>
        <v>786</v>
      </c>
      <c r="K41" s="1353">
        <f t="shared" si="1"/>
        <v>-33</v>
      </c>
      <c r="L41" s="1354">
        <f t="shared" si="1"/>
        <v>754</v>
      </c>
    </row>
    <row r="42" spans="4:12" x14ac:dyDescent="0.25">
      <c r="D42" s="1352">
        <f t="shared" si="1"/>
        <v>31</v>
      </c>
      <c r="E42" s="1353">
        <f t="shared" si="1"/>
        <v>-196</v>
      </c>
      <c r="F42" s="1353">
        <f t="shared" si="1"/>
        <v>-2</v>
      </c>
      <c r="G42" s="1353">
        <f t="shared" si="1"/>
        <v>-71</v>
      </c>
      <c r="H42" s="1353">
        <f t="shared" si="1"/>
        <v>71</v>
      </c>
      <c r="I42" s="1353">
        <f t="shared" si="1"/>
        <v>0</v>
      </c>
      <c r="J42" s="1353">
        <f t="shared" si="1"/>
        <v>-167</v>
      </c>
      <c r="K42" s="1353">
        <f t="shared" si="1"/>
        <v>33</v>
      </c>
      <c r="L42" s="1354">
        <f t="shared" si="1"/>
        <v>-134</v>
      </c>
    </row>
    <row r="43" spans="4:12" x14ac:dyDescent="0.25">
      <c r="D43" s="1352">
        <f t="shared" si="1"/>
        <v>-246</v>
      </c>
      <c r="E43" s="1353">
        <f t="shared" si="1"/>
        <v>661</v>
      </c>
      <c r="F43" s="1353">
        <f t="shared" si="1"/>
        <v>218</v>
      </c>
      <c r="G43" s="1353">
        <f t="shared" si="1"/>
        <v>144</v>
      </c>
      <c r="H43" s="1353">
        <f t="shared" si="1"/>
        <v>-159</v>
      </c>
      <c r="I43" s="1353">
        <f t="shared" si="1"/>
        <v>2</v>
      </c>
      <c r="J43" s="1353">
        <f t="shared" si="1"/>
        <v>619</v>
      </c>
      <c r="K43" s="1353">
        <f t="shared" si="1"/>
        <v>0</v>
      </c>
      <c r="L43" s="1354">
        <f t="shared" si="1"/>
        <v>619</v>
      </c>
    </row>
    <row r="44" spans="4:12" x14ac:dyDescent="0.25">
      <c r="D44" s="1352">
        <f t="shared" si="1"/>
        <v>-220</v>
      </c>
      <c r="E44" s="1353">
        <f t="shared" si="1"/>
        <v>-55</v>
      </c>
      <c r="F44" s="1353">
        <f t="shared" si="1"/>
        <v>-75</v>
      </c>
      <c r="G44" s="1353">
        <f t="shared" si="1"/>
        <v>339</v>
      </c>
      <c r="H44" s="1353">
        <f t="shared" si="1"/>
        <v>10</v>
      </c>
      <c r="I44" s="1353">
        <f t="shared" si="1"/>
        <v>0</v>
      </c>
      <c r="J44" s="1353">
        <f t="shared" si="1"/>
        <v>0</v>
      </c>
      <c r="K44" s="1353">
        <f t="shared" si="1"/>
        <v>0</v>
      </c>
      <c r="L44" s="1354">
        <f t="shared" si="1"/>
        <v>0</v>
      </c>
    </row>
    <row r="45" spans="4:12" x14ac:dyDescent="0.25">
      <c r="D45" s="1352">
        <f t="shared" si="1"/>
        <v>0</v>
      </c>
      <c r="E45" s="1353">
        <f t="shared" si="1"/>
        <v>0</v>
      </c>
      <c r="F45" s="1353">
        <f t="shared" si="1"/>
        <v>0</v>
      </c>
      <c r="G45" s="1353">
        <f t="shared" si="1"/>
        <v>0</v>
      </c>
      <c r="H45" s="1353">
        <f t="shared" si="1"/>
        <v>0</v>
      </c>
      <c r="I45" s="1353">
        <f t="shared" si="1"/>
        <v>0</v>
      </c>
      <c r="J45" s="1353">
        <f t="shared" si="1"/>
        <v>0</v>
      </c>
      <c r="K45" s="1353">
        <f t="shared" si="1"/>
        <v>0</v>
      </c>
      <c r="L45" s="1354">
        <f t="shared" si="1"/>
        <v>0</v>
      </c>
    </row>
    <row r="46" spans="4:12" x14ac:dyDescent="0.25">
      <c r="D46" s="1352">
        <f t="shared" si="1"/>
        <v>0</v>
      </c>
      <c r="E46" s="1353">
        <f t="shared" si="1"/>
        <v>0</v>
      </c>
      <c r="F46" s="1353">
        <f t="shared" si="1"/>
        <v>0</v>
      </c>
      <c r="G46" s="1353">
        <f t="shared" si="1"/>
        <v>0</v>
      </c>
      <c r="H46" s="1353">
        <f t="shared" si="1"/>
        <v>0</v>
      </c>
      <c r="I46" s="1353">
        <f t="shared" si="1"/>
        <v>0</v>
      </c>
      <c r="J46" s="1353">
        <f t="shared" si="1"/>
        <v>0</v>
      </c>
      <c r="K46" s="1353">
        <f t="shared" si="1"/>
        <v>0</v>
      </c>
      <c r="L46" s="1354">
        <f t="shared" si="1"/>
        <v>0</v>
      </c>
    </row>
    <row r="47" spans="4:12" x14ac:dyDescent="0.25">
      <c r="D47" s="1352">
        <f t="shared" si="1"/>
        <v>7046</v>
      </c>
      <c r="E47" s="1353">
        <f t="shared" si="1"/>
        <v>2240</v>
      </c>
      <c r="F47" s="1353">
        <f t="shared" si="1"/>
        <v>5650</v>
      </c>
      <c r="G47" s="1353">
        <f t="shared" si="1"/>
        <v>2565</v>
      </c>
      <c r="H47" s="1353">
        <f t="shared" si="1"/>
        <v>4</v>
      </c>
      <c r="I47" s="1353">
        <f t="shared" si="1"/>
        <v>-106</v>
      </c>
      <c r="J47" s="1353">
        <f t="shared" si="1"/>
        <v>17400</v>
      </c>
      <c r="K47" s="1353">
        <f t="shared" si="1"/>
        <v>-431</v>
      </c>
      <c r="L47" s="1354">
        <f t="shared" si="1"/>
        <v>16969</v>
      </c>
    </row>
    <row r="48" spans="4:12" x14ac:dyDescent="0.25">
      <c r="D48" s="1352">
        <f t="shared" si="1"/>
        <v>2266</v>
      </c>
      <c r="E48" s="1353">
        <f t="shared" si="1"/>
        <v>234</v>
      </c>
      <c r="F48" s="1353">
        <f t="shared" si="1"/>
        <v>47</v>
      </c>
      <c r="G48" s="1353">
        <f t="shared" si="1"/>
        <v>170</v>
      </c>
      <c r="H48" s="1353">
        <f t="shared" si="1"/>
        <v>6</v>
      </c>
      <c r="I48" s="1353">
        <f t="shared" si="1"/>
        <v>-6</v>
      </c>
      <c r="J48" s="1353">
        <f t="shared" si="1"/>
        <v>2717</v>
      </c>
      <c r="K48" s="1353">
        <f t="shared" si="1"/>
        <v>-14</v>
      </c>
      <c r="L48" s="1354">
        <f t="shared" si="1"/>
        <v>2703</v>
      </c>
    </row>
    <row r="49" spans="4:12" x14ac:dyDescent="0.25">
      <c r="D49" s="1352">
        <f t="shared" si="1"/>
        <v>0</v>
      </c>
      <c r="E49" s="1353">
        <f t="shared" si="1"/>
        <v>473</v>
      </c>
      <c r="F49" s="1353">
        <f t="shared" si="1"/>
        <v>0</v>
      </c>
      <c r="G49" s="1353">
        <f t="shared" si="1"/>
        <v>244</v>
      </c>
      <c r="H49" s="1353">
        <f t="shared" si="1"/>
        <v>2</v>
      </c>
      <c r="I49" s="1353">
        <f t="shared" si="1"/>
        <v>0</v>
      </c>
      <c r="J49" s="1353">
        <f t="shared" si="1"/>
        <v>720</v>
      </c>
      <c r="K49" s="1353">
        <f t="shared" si="1"/>
        <v>-80</v>
      </c>
      <c r="L49" s="1354">
        <f t="shared" si="1"/>
        <v>640</v>
      </c>
    </row>
    <row r="50" spans="4:12" x14ac:dyDescent="0.25">
      <c r="D50" s="1352">
        <f t="shared" si="1"/>
        <v>9312</v>
      </c>
      <c r="E50" s="1353">
        <f t="shared" si="1"/>
        <v>2947</v>
      </c>
      <c r="F50" s="1353">
        <f t="shared" si="1"/>
        <v>5697</v>
      </c>
      <c r="G50" s="1353">
        <f t="shared" si="1"/>
        <v>2979</v>
      </c>
      <c r="H50" s="1353">
        <f t="shared" si="1"/>
        <v>13</v>
      </c>
      <c r="I50" s="1353">
        <f t="shared" si="1"/>
        <v>-112</v>
      </c>
      <c r="J50" s="1353">
        <f t="shared" si="1"/>
        <v>20836</v>
      </c>
      <c r="K50" s="1353">
        <f t="shared" si="1"/>
        <v>-524</v>
      </c>
      <c r="L50" s="1354">
        <f t="shared" si="1"/>
        <v>20311</v>
      </c>
    </row>
    <row r="51" spans="4:12" x14ac:dyDescent="0.25">
      <c r="D51" s="1352">
        <f t="shared" si="1"/>
        <v>3680</v>
      </c>
      <c r="E51" s="1353">
        <f t="shared" si="1"/>
        <v>2277</v>
      </c>
      <c r="F51" s="1353">
        <f t="shared" si="1"/>
        <v>2327</v>
      </c>
      <c r="G51" s="1353">
        <f t="shared" si="1"/>
        <v>291</v>
      </c>
      <c r="H51" s="1353">
        <f t="shared" si="1"/>
        <v>387</v>
      </c>
      <c r="I51" s="1353">
        <f t="shared" si="1"/>
        <v>-385</v>
      </c>
      <c r="J51" s="1353">
        <f t="shared" si="1"/>
        <v>8576</v>
      </c>
      <c r="K51" s="1353">
        <f t="shared" si="1"/>
        <v>-51</v>
      </c>
      <c r="L51" s="1354">
        <f t="shared" si="1"/>
        <v>8525</v>
      </c>
    </row>
    <row r="52" spans="4:12" x14ac:dyDescent="0.25">
      <c r="D52" s="1352">
        <f t="shared" si="1"/>
        <v>1704</v>
      </c>
      <c r="E52" s="1353">
        <f t="shared" si="1"/>
        <v>351</v>
      </c>
      <c r="F52" s="1353">
        <f t="shared" si="1"/>
        <v>43</v>
      </c>
      <c r="G52" s="1353">
        <f t="shared" si="1"/>
        <v>813</v>
      </c>
      <c r="H52" s="1353">
        <f t="shared" si="1"/>
        <v>0</v>
      </c>
      <c r="I52" s="1353">
        <f t="shared" si="1"/>
        <v>-278</v>
      </c>
      <c r="J52" s="1353">
        <f t="shared" si="1"/>
        <v>2633</v>
      </c>
      <c r="K52" s="1353">
        <f t="shared" si="1"/>
        <v>-195</v>
      </c>
      <c r="L52" s="1354">
        <f t="shared" si="1"/>
        <v>2438</v>
      </c>
    </row>
    <row r="53" spans="4:12" x14ac:dyDescent="0.25">
      <c r="D53" s="1352">
        <f t="shared" si="1"/>
        <v>9</v>
      </c>
      <c r="E53" s="1353">
        <f t="shared" si="1"/>
        <v>0</v>
      </c>
      <c r="F53" s="1353">
        <f t="shared" si="1"/>
        <v>0</v>
      </c>
      <c r="G53" s="1353">
        <f t="shared" si="1"/>
        <v>2</v>
      </c>
      <c r="H53" s="1353">
        <f t="shared" si="1"/>
        <v>7</v>
      </c>
      <c r="I53" s="1353">
        <f t="shared" si="1"/>
        <v>0</v>
      </c>
      <c r="J53" s="1353">
        <f t="shared" si="1"/>
        <v>19</v>
      </c>
      <c r="K53" s="1353">
        <f t="shared" si="1"/>
        <v>-5</v>
      </c>
      <c r="L53" s="1354">
        <f t="shared" si="1"/>
        <v>14</v>
      </c>
    </row>
    <row r="54" spans="4:12" x14ac:dyDescent="0.25">
      <c r="D54" s="1352">
        <f t="shared" si="1"/>
        <v>14705</v>
      </c>
      <c r="E54" s="1353">
        <f t="shared" si="1"/>
        <v>5575</v>
      </c>
      <c r="F54" s="1353">
        <f t="shared" si="1"/>
        <v>8067</v>
      </c>
      <c r="G54" s="1353">
        <f t="shared" si="1"/>
        <v>4086</v>
      </c>
      <c r="H54" s="1353">
        <f t="shared" si="1"/>
        <v>406</v>
      </c>
      <c r="I54" s="1353">
        <f t="shared" si="1"/>
        <v>-776</v>
      </c>
      <c r="J54" s="1353">
        <f t="shared" si="1"/>
        <v>32064</v>
      </c>
      <c r="K54" s="1353">
        <f t="shared" si="1"/>
        <v>-775</v>
      </c>
      <c r="L54" s="1354">
        <f t="shared" si="1"/>
        <v>31289</v>
      </c>
    </row>
    <row r="55" spans="4:12" x14ac:dyDescent="0.25">
      <c r="D55" s="1355">
        <f t="shared" si="1"/>
        <v>24</v>
      </c>
      <c r="E55" s="1356">
        <f t="shared" si="1"/>
        <v>2</v>
      </c>
      <c r="F55" s="1356">
        <f t="shared" si="1"/>
        <v>0</v>
      </c>
      <c r="G55" s="1356">
        <f t="shared" si="1"/>
        <v>356</v>
      </c>
      <c r="H55" s="1356">
        <f t="shared" si="1"/>
        <v>393</v>
      </c>
      <c r="I55" s="1356">
        <f t="shared" si="1"/>
        <v>0</v>
      </c>
      <c r="J55" s="1356">
        <f t="shared" si="1"/>
        <v>0</v>
      </c>
      <c r="K55" s="1356">
        <f t="shared" si="1"/>
        <v>0</v>
      </c>
      <c r="L55" s="1357">
        <f t="shared" si="1"/>
        <v>0</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A4:L32"/>
  <sheetViews>
    <sheetView workbookViewId="0">
      <selection activeCell="H20" sqref="H20"/>
    </sheetView>
  </sheetViews>
  <sheetFormatPr defaultColWidth="8.85546875" defaultRowHeight="15" x14ac:dyDescent="0.25"/>
  <cols>
    <col min="1" max="1" width="23.140625" style="618" bestFit="1" customWidth="1"/>
    <col min="2" max="2" width="33.85546875" style="618" bestFit="1" customWidth="1"/>
    <col min="3" max="3" width="33.85546875" style="618" customWidth="1"/>
    <col min="4" max="12" width="23.85546875" style="618" customWidth="1"/>
    <col min="13" max="16384" width="8.85546875" style="618"/>
  </cols>
  <sheetData>
    <row r="4" spans="1:12" x14ac:dyDescent="0.25">
      <c r="A4" s="617" t="s">
        <v>418</v>
      </c>
    </row>
    <row r="5" spans="1:12" ht="16.5" x14ac:dyDescent="0.3">
      <c r="A5" s="619"/>
      <c r="B5" s="620" t="s">
        <v>419</v>
      </c>
      <c r="C5" s="621" t="s">
        <v>420</v>
      </c>
      <c r="D5" s="601" t="s">
        <v>473</v>
      </c>
      <c r="E5" s="601" t="s">
        <v>473</v>
      </c>
      <c r="F5" s="601" t="s">
        <v>473</v>
      </c>
      <c r="G5" s="601" t="s">
        <v>473</v>
      </c>
      <c r="H5" s="601" t="s">
        <v>473</v>
      </c>
      <c r="I5" s="601" t="s">
        <v>473</v>
      </c>
      <c r="J5" s="601" t="s">
        <v>422</v>
      </c>
      <c r="K5" s="601" t="s">
        <v>473</v>
      </c>
      <c r="L5" s="601" t="s">
        <v>422</v>
      </c>
    </row>
    <row r="6" spans="1:12" ht="16.5" x14ac:dyDescent="0.3">
      <c r="A6" s="623" t="s">
        <v>423</v>
      </c>
    </row>
    <row r="7" spans="1:12" ht="16.5" x14ac:dyDescent="0.3">
      <c r="A7" s="623" t="s">
        <v>424</v>
      </c>
    </row>
    <row r="8" spans="1:12" ht="16.5" x14ac:dyDescent="0.3">
      <c r="A8" s="623" t="s">
        <v>425</v>
      </c>
      <c r="B8" s="618" t="s">
        <v>551</v>
      </c>
      <c r="C8" s="624"/>
      <c r="D8" s="625" t="s">
        <v>159</v>
      </c>
      <c r="E8" s="625" t="s">
        <v>165</v>
      </c>
      <c r="F8" s="625" t="s">
        <v>166</v>
      </c>
      <c r="G8" s="625" t="s">
        <v>266</v>
      </c>
      <c r="H8" s="625" t="s">
        <v>195</v>
      </c>
      <c r="I8" s="625" t="s">
        <v>205</v>
      </c>
      <c r="J8" s="625" t="s">
        <v>552</v>
      </c>
      <c r="K8" s="625" t="s">
        <v>285</v>
      </c>
      <c r="L8" s="626" t="s">
        <v>390</v>
      </c>
    </row>
    <row r="9" spans="1:12" ht="16.5" x14ac:dyDescent="0.3">
      <c r="A9" s="627" t="s">
        <v>461</v>
      </c>
      <c r="B9" s="585">
        <v>2011</v>
      </c>
      <c r="C9" s="586"/>
      <c r="D9" s="587"/>
      <c r="E9" s="588"/>
      <c r="F9" s="588"/>
      <c r="G9" s="588"/>
      <c r="H9" s="588"/>
      <c r="I9" s="588"/>
      <c r="J9" s="589"/>
      <c r="K9" s="588"/>
      <c r="L9" s="589"/>
    </row>
    <row r="10" spans="1:12" ht="16.5" x14ac:dyDescent="0.3">
      <c r="A10" s="627" t="s">
        <v>461</v>
      </c>
      <c r="B10" s="628" t="s">
        <v>4</v>
      </c>
      <c r="C10" s="629"/>
      <c r="D10" s="630">
        <f>SEG!B92</f>
        <v>1133.5779</v>
      </c>
      <c r="E10" s="630">
        <f>SEG!C92</f>
        <v>558.19410000000005</v>
      </c>
      <c r="F10" s="630">
        <f>SEG!D92</f>
        <v>114.6756</v>
      </c>
      <c r="G10" s="630">
        <f>SEG!E92</f>
        <v>196.2569</v>
      </c>
      <c r="H10" s="630">
        <f>SEG!F92</f>
        <v>-138.8965</v>
      </c>
      <c r="I10" s="630">
        <f>SEG!G92</f>
        <v>0.8256</v>
      </c>
      <c r="J10" s="630">
        <f>SEG!H92</f>
        <v>1864.6337000000001</v>
      </c>
      <c r="K10" s="630">
        <f>SEG!I92</f>
        <v>-8.5206999999999997</v>
      </c>
      <c r="L10" s="630">
        <f>SEG!J92</f>
        <v>1856.1130000000001</v>
      </c>
    </row>
    <row r="11" spans="1:12" ht="16.5" x14ac:dyDescent="0.3">
      <c r="A11" s="631" t="s">
        <v>433</v>
      </c>
      <c r="B11" s="632" t="s">
        <v>244</v>
      </c>
      <c r="C11" s="633"/>
      <c r="D11" s="634">
        <f>SEG!B93</f>
        <v>-497.4581</v>
      </c>
      <c r="E11" s="634">
        <f>SEG!C93</f>
        <v>-207.25049999999999</v>
      </c>
      <c r="F11" s="634">
        <f>SEG!D93</f>
        <v>-14.7227</v>
      </c>
      <c r="G11" s="634">
        <f>SEG!E93</f>
        <v>-6.1717000000000004</v>
      </c>
      <c r="H11" s="634">
        <f>SEG!F93</f>
        <v>-81.794600000000003</v>
      </c>
      <c r="I11" s="634">
        <f>SEG!G93</f>
        <v>0</v>
      </c>
      <c r="J11" s="634">
        <f>SEG!H93</f>
        <v>-807.39779999999996</v>
      </c>
      <c r="K11" s="634">
        <f>SEG!I93</f>
        <v>1.8254999999999999</v>
      </c>
      <c r="L11" s="634">
        <f>SEG!J93</f>
        <v>-805.57219999999995</v>
      </c>
    </row>
    <row r="12" spans="1:12" ht="16.5" x14ac:dyDescent="0.3">
      <c r="A12" s="631" t="s">
        <v>433</v>
      </c>
      <c r="B12" s="635" t="s">
        <v>289</v>
      </c>
      <c r="C12" s="636"/>
      <c r="D12" s="634">
        <f>SEG!B94</f>
        <v>84.999499999999998</v>
      </c>
      <c r="E12" s="634">
        <f>SEG!C94</f>
        <v>431.27519999999998</v>
      </c>
      <c r="F12" s="634">
        <f>SEG!D94</f>
        <v>164.33940000000001</v>
      </c>
      <c r="G12" s="634">
        <f>SEG!E94</f>
        <v>15.9764</v>
      </c>
      <c r="H12" s="634">
        <f>SEG!F94</f>
        <v>0</v>
      </c>
      <c r="I12" s="634">
        <f>SEG!G94</f>
        <v>0</v>
      </c>
      <c r="J12" s="634">
        <f>SEG!H94</f>
        <v>696.59050000000002</v>
      </c>
      <c r="K12" s="634">
        <f>SEG!I94</f>
        <v>-3.0243000000000002</v>
      </c>
      <c r="L12" s="634">
        <f>SEG!J94</f>
        <v>693.56619999999998</v>
      </c>
    </row>
    <row r="13" spans="1:12" ht="16.5" x14ac:dyDescent="0.3">
      <c r="A13" s="631" t="s">
        <v>433</v>
      </c>
      <c r="B13" s="635" t="s">
        <v>180</v>
      </c>
      <c r="C13" s="636"/>
      <c r="D13" s="634">
        <f>SEG!B95</f>
        <v>-37.609099999999998</v>
      </c>
      <c r="E13" s="634">
        <f>SEG!C95</f>
        <v>-19.113499999999998</v>
      </c>
      <c r="F13" s="634">
        <f>SEG!D95</f>
        <v>-0.33839999999999998</v>
      </c>
      <c r="G13" s="634">
        <f>SEG!E95</f>
        <v>-42.5518</v>
      </c>
      <c r="H13" s="634">
        <f>SEG!F95</f>
        <v>0</v>
      </c>
      <c r="I13" s="634">
        <f>SEG!G95</f>
        <v>-6.6199999999999995E-2</v>
      </c>
      <c r="J13" s="634">
        <f>SEG!H95</f>
        <v>-99.679000000000002</v>
      </c>
      <c r="K13" s="634">
        <f>SEG!I95</f>
        <v>-23.202000000000002</v>
      </c>
      <c r="L13" s="634">
        <f>SEG!J95</f>
        <v>-122.881</v>
      </c>
    </row>
    <row r="14" spans="1:12" ht="16.5" x14ac:dyDescent="0.3">
      <c r="A14" s="631" t="s">
        <v>433</v>
      </c>
      <c r="B14" s="635" t="s">
        <v>35</v>
      </c>
      <c r="C14" s="636"/>
      <c r="D14" s="634">
        <f>SEG!B96</f>
        <v>58.223999999999997</v>
      </c>
      <c r="E14" s="634">
        <f>SEG!C96</f>
        <v>7.4870000000000001</v>
      </c>
      <c r="F14" s="634">
        <f>SEG!D96</f>
        <v>0</v>
      </c>
      <c r="G14" s="634">
        <f>SEG!E96</f>
        <v>0</v>
      </c>
      <c r="H14" s="634">
        <f>SEG!F96</f>
        <v>0</v>
      </c>
      <c r="I14" s="634">
        <f>SEG!G96</f>
        <v>6.6199999999999995E-2</v>
      </c>
      <c r="J14" s="634">
        <f>SEG!H96</f>
        <v>65.777199999999993</v>
      </c>
      <c r="K14" s="634">
        <f>SEG!I96</f>
        <v>0</v>
      </c>
      <c r="L14" s="634">
        <f>SEG!J96</f>
        <v>65.777199999999993</v>
      </c>
    </row>
    <row r="15" spans="1:12" ht="16.5" x14ac:dyDescent="0.3">
      <c r="A15" s="631" t="s">
        <v>433</v>
      </c>
      <c r="B15" s="635" t="s">
        <v>290</v>
      </c>
      <c r="C15" s="636"/>
      <c r="D15" s="634">
        <f>SEG!B97</f>
        <v>-51.572800000000001</v>
      </c>
      <c r="E15" s="634">
        <f>SEG!C97</f>
        <v>-112.70699999999999</v>
      </c>
      <c r="F15" s="634">
        <f>SEG!D97</f>
        <v>-49.430599999999998</v>
      </c>
      <c r="G15" s="634">
        <f>SEG!E97</f>
        <v>-24.070399999999999</v>
      </c>
      <c r="H15" s="634">
        <f>SEG!F97</f>
        <v>-2.5228999999999999</v>
      </c>
      <c r="I15" s="634">
        <f>SEG!G97</f>
        <v>0</v>
      </c>
      <c r="J15" s="634">
        <f>SEG!H97</f>
        <v>-240.30369999999999</v>
      </c>
      <c r="K15" s="634">
        <f>SEG!I97</f>
        <v>22.499700000000001</v>
      </c>
      <c r="L15" s="634">
        <f>SEG!J97</f>
        <v>-217.804</v>
      </c>
    </row>
    <row r="16" spans="1:12" ht="16.5" x14ac:dyDescent="0.3">
      <c r="A16" s="631" t="s">
        <v>433</v>
      </c>
      <c r="B16" s="637" t="s">
        <v>245</v>
      </c>
      <c r="C16" s="638"/>
      <c r="D16" s="634">
        <f>SEG!B98</f>
        <v>-21.172499999999999</v>
      </c>
      <c r="E16" s="634">
        <f>SEG!C98</f>
        <v>0</v>
      </c>
      <c r="F16" s="634">
        <f>SEG!D98</f>
        <v>0</v>
      </c>
      <c r="G16" s="634">
        <f>SEG!E98</f>
        <v>0</v>
      </c>
      <c r="H16" s="634">
        <f>SEG!F98</f>
        <v>0</v>
      </c>
      <c r="I16" s="634">
        <f>SEG!G98</f>
        <v>0</v>
      </c>
      <c r="J16" s="634">
        <f>SEG!H98</f>
        <v>-21.172499999999999</v>
      </c>
      <c r="K16" s="634">
        <f>SEG!I98</f>
        <v>0</v>
      </c>
      <c r="L16" s="634">
        <f>SEG!J98</f>
        <v>-21.172499999999999</v>
      </c>
    </row>
    <row r="17" spans="1:12" ht="16.5" x14ac:dyDescent="0.3">
      <c r="A17" s="640" t="s">
        <v>428</v>
      </c>
      <c r="B17" s="628" t="s">
        <v>189</v>
      </c>
      <c r="C17" s="629"/>
      <c r="D17" s="641">
        <f>SEG!B99</f>
        <v>668.98879999999997</v>
      </c>
      <c r="E17" s="641">
        <f>SEG!C99</f>
        <v>657.88530000000003</v>
      </c>
      <c r="F17" s="641">
        <f>SEG!D99</f>
        <v>214.52330000000001</v>
      </c>
      <c r="G17" s="641">
        <f>SEG!E99</f>
        <v>139.43950000000001</v>
      </c>
      <c r="H17" s="641">
        <f>SEG!F99</f>
        <v>-223.214</v>
      </c>
      <c r="I17" s="641">
        <f>SEG!G99</f>
        <v>0.8256</v>
      </c>
      <c r="J17" s="641">
        <f>SEG!H99</f>
        <v>1458.4485</v>
      </c>
      <c r="K17" s="641">
        <f>SEG!I99</f>
        <v>-10.421799999999999</v>
      </c>
      <c r="L17" s="641">
        <f>SEG!J99</f>
        <v>1448.0266999999999</v>
      </c>
    </row>
    <row r="18" spans="1:12" ht="16.5" x14ac:dyDescent="0.3">
      <c r="A18" s="631" t="s">
        <v>433</v>
      </c>
      <c r="B18" s="642" t="s">
        <v>235</v>
      </c>
      <c r="C18" s="643"/>
      <c r="D18" s="639">
        <f>SEG!B100</f>
        <v>-78.7821</v>
      </c>
      <c r="E18" s="639">
        <f>SEG!C100</f>
        <v>-166.44370000000001</v>
      </c>
      <c r="F18" s="639">
        <f>SEG!D100</f>
        <v>-36.602200000000003</v>
      </c>
      <c r="G18" s="639">
        <f>SEG!E100</f>
        <v>-49.945</v>
      </c>
      <c r="H18" s="639">
        <f>SEG!F100</f>
        <v>59.661299999999997</v>
      </c>
      <c r="I18" s="639">
        <f>SEG!G100</f>
        <v>0</v>
      </c>
      <c r="J18" s="639">
        <f>SEG!H100</f>
        <v>-272.11160000000001</v>
      </c>
      <c r="K18" s="639">
        <f>SEG!I100</f>
        <v>10.421799999999999</v>
      </c>
      <c r="L18" s="639">
        <f>SEG!J100</f>
        <v>-261.68990000000002</v>
      </c>
    </row>
    <row r="19" spans="1:12" ht="16.5" x14ac:dyDescent="0.3">
      <c r="A19" s="644" t="s">
        <v>553</v>
      </c>
      <c r="B19" s="645" t="s">
        <v>190</v>
      </c>
      <c r="C19" s="646"/>
      <c r="D19" s="647">
        <f>SEG!B101</f>
        <v>590.20669999999996</v>
      </c>
      <c r="E19" s="647">
        <f>SEG!C101</f>
        <v>491.44159999999999</v>
      </c>
      <c r="F19" s="647">
        <f>SEG!D101</f>
        <v>177.9211</v>
      </c>
      <c r="G19" s="647">
        <f>SEG!E101</f>
        <v>89.494399999999999</v>
      </c>
      <c r="H19" s="647">
        <f>SEG!F101</f>
        <v>-163.55269999999999</v>
      </c>
      <c r="I19" s="647">
        <f>SEG!G101</f>
        <v>0.8256</v>
      </c>
      <c r="J19" s="647">
        <f>SEG!H101</f>
        <v>1186.3368</v>
      </c>
      <c r="K19" s="647">
        <f>SEG!I101</f>
        <v>0</v>
      </c>
      <c r="L19" s="647">
        <f>SEG!J101</f>
        <v>1186.3368</v>
      </c>
    </row>
    <row r="20" spans="1:12" ht="16.5" x14ac:dyDescent="0.3">
      <c r="A20" s="631" t="s">
        <v>554</v>
      </c>
      <c r="B20" s="648" t="s">
        <v>555</v>
      </c>
      <c r="C20" s="649"/>
      <c r="D20" s="650">
        <f>SEG!B102</f>
        <v>-173.2021</v>
      </c>
      <c r="E20" s="650">
        <f>SEG!C102</f>
        <v>-57.9634</v>
      </c>
      <c r="F20" s="650">
        <f>SEG!D102</f>
        <v>-58.5503</v>
      </c>
      <c r="G20" s="650">
        <f>SEG!E102</f>
        <v>271.54169999999999</v>
      </c>
      <c r="H20" s="650">
        <f>SEG!F102</f>
        <v>18.174099999999999</v>
      </c>
      <c r="I20" s="650">
        <f>SEG!G102</f>
        <v>0</v>
      </c>
      <c r="J20" s="650">
        <f>SEG!H102</f>
        <v>0</v>
      </c>
      <c r="K20" s="650">
        <f>SEG!I102</f>
        <v>0</v>
      </c>
      <c r="L20" s="650">
        <f>SEG!J102</f>
        <v>0</v>
      </c>
    </row>
    <row r="21" spans="1:12" ht="16.5" x14ac:dyDescent="0.3">
      <c r="A21" s="627" t="s">
        <v>461</v>
      </c>
      <c r="B21" s="651" t="s">
        <v>162</v>
      </c>
      <c r="C21" s="652"/>
      <c r="D21" s="653"/>
      <c r="E21" s="653"/>
      <c r="F21" s="653"/>
      <c r="G21" s="653"/>
      <c r="H21" s="653"/>
      <c r="I21" s="653"/>
      <c r="J21" s="653"/>
      <c r="K21" s="653"/>
      <c r="L21" s="653"/>
    </row>
    <row r="22" spans="1:12" ht="16.5" x14ac:dyDescent="0.3">
      <c r="A22" s="627" t="s">
        <v>461</v>
      </c>
      <c r="B22" s="585">
        <v>2011</v>
      </c>
      <c r="C22" s="652"/>
      <c r="D22" s="653"/>
      <c r="E22" s="653"/>
      <c r="F22" s="653"/>
      <c r="G22" s="653"/>
      <c r="H22" s="653"/>
      <c r="I22" s="653"/>
      <c r="J22" s="653"/>
      <c r="K22" s="653"/>
      <c r="L22" s="653"/>
    </row>
    <row r="23" spans="1:12" ht="16.5" x14ac:dyDescent="0.3">
      <c r="A23" s="631" t="s">
        <v>433</v>
      </c>
      <c r="B23" s="632" t="s">
        <v>218</v>
      </c>
      <c r="C23" s="633"/>
      <c r="D23" s="634">
        <f>SEG!B105</f>
        <v>6460.5141000000003</v>
      </c>
      <c r="E23" s="634">
        <f>SEG!C105</f>
        <v>3982.0828000000001</v>
      </c>
      <c r="F23" s="634">
        <f>SEG!D105</f>
        <v>4859.3375999999998</v>
      </c>
      <c r="G23" s="634">
        <f>SEG!E105</f>
        <v>2014.8457000000001</v>
      </c>
      <c r="H23" s="634">
        <f>SEG!F105</f>
        <v>0</v>
      </c>
      <c r="I23" s="634">
        <f>SEG!G105</f>
        <v>-70.492900000000006</v>
      </c>
      <c r="J23" s="634">
        <f>SEG!H105</f>
        <v>17246.2873</v>
      </c>
      <c r="K23" s="634">
        <f>SEG!I105</f>
        <v>-350.54050000000001</v>
      </c>
      <c r="L23" s="634">
        <f>SEG!J105</f>
        <v>16895.746800000001</v>
      </c>
    </row>
    <row r="24" spans="1:12" ht="16.5" x14ac:dyDescent="0.3">
      <c r="A24" s="631" t="s">
        <v>433</v>
      </c>
      <c r="B24" s="632" t="s">
        <v>193</v>
      </c>
      <c r="C24" s="633"/>
      <c r="D24" s="634">
        <f>SEG!B106</f>
        <v>1873.5337999999999</v>
      </c>
      <c r="E24" s="634">
        <f>SEG!C106</f>
        <v>233.2765</v>
      </c>
      <c r="F24" s="634">
        <f>SEG!D106</f>
        <v>56.169199999999996</v>
      </c>
      <c r="G24" s="634">
        <f>SEG!E106</f>
        <v>163.48660000000001</v>
      </c>
      <c r="H24" s="634">
        <f>SEG!F106</f>
        <v>5.5118999999999998</v>
      </c>
      <c r="I24" s="634">
        <f>SEG!G106</f>
        <v>-5.5118999999999998</v>
      </c>
      <c r="J24" s="634">
        <f>SEG!H106</f>
        <v>2326.4661999999998</v>
      </c>
      <c r="K24" s="634">
        <f>SEG!I106</f>
        <v>-10.935</v>
      </c>
      <c r="L24" s="634">
        <f>SEG!J106</f>
        <v>2315.5311999999999</v>
      </c>
    </row>
    <row r="25" spans="1:12" ht="16.5" x14ac:dyDescent="0.3">
      <c r="A25" s="631" t="s">
        <v>433</v>
      </c>
      <c r="B25" s="642" t="s">
        <v>194</v>
      </c>
      <c r="C25" s="643"/>
      <c r="D25" s="634">
        <f>SEG!B107</f>
        <v>0</v>
      </c>
      <c r="E25" s="634">
        <f>SEG!C107</f>
        <v>500.73309999999998</v>
      </c>
      <c r="F25" s="634">
        <f>SEG!D107</f>
        <v>0</v>
      </c>
      <c r="G25" s="634">
        <f>SEG!E107</f>
        <v>224.02940000000001</v>
      </c>
      <c r="H25" s="634">
        <f>SEG!F107</f>
        <v>0</v>
      </c>
      <c r="I25" s="634">
        <f>SEG!G107</f>
        <v>0</v>
      </c>
      <c r="J25" s="634">
        <f>SEG!H107</f>
        <v>724.76250000000005</v>
      </c>
      <c r="K25" s="634">
        <f>SEG!I107</f>
        <v>-71.882000000000005</v>
      </c>
      <c r="L25" s="634">
        <f>SEG!J107</f>
        <v>652.88049999999998</v>
      </c>
    </row>
    <row r="26" spans="1:12" ht="16.5" x14ac:dyDescent="0.3">
      <c r="A26" s="640" t="s">
        <v>428</v>
      </c>
      <c r="B26" s="651" t="s">
        <v>163</v>
      </c>
      <c r="C26" s="652"/>
      <c r="D26" s="641">
        <f>SEG!B108</f>
        <v>8334.0478999999996</v>
      </c>
      <c r="E26" s="641">
        <f>SEG!C108</f>
        <v>4716.0924999999997</v>
      </c>
      <c r="F26" s="641">
        <f>SEG!D108</f>
        <v>4915.5068000000001</v>
      </c>
      <c r="G26" s="641">
        <f>SEG!E108</f>
        <v>2402.3616999999999</v>
      </c>
      <c r="H26" s="641">
        <f>SEG!F108</f>
        <v>5.5118999999999998</v>
      </c>
      <c r="I26" s="641">
        <f>SEG!G108</f>
        <v>-76.004800000000003</v>
      </c>
      <c r="J26" s="641">
        <f>SEG!H108</f>
        <v>20297.515899999999</v>
      </c>
      <c r="K26" s="641">
        <f>SEG!I108</f>
        <v>-433.35739999999998</v>
      </c>
      <c r="L26" s="641">
        <f>SEG!J108</f>
        <v>19864.158500000001</v>
      </c>
    </row>
    <row r="27" spans="1:12" ht="16.5" x14ac:dyDescent="0.3">
      <c r="A27" s="631" t="s">
        <v>433</v>
      </c>
      <c r="B27" s="632" t="s">
        <v>175</v>
      </c>
      <c r="C27" s="633"/>
      <c r="D27" s="634">
        <f>SEG!B109</f>
        <v>3312.2266</v>
      </c>
      <c r="E27" s="634">
        <f>SEG!C109</f>
        <v>2568.2617</v>
      </c>
      <c r="F27" s="634">
        <f>SEG!D109</f>
        <v>2073.4920999999999</v>
      </c>
      <c r="G27" s="634">
        <f>SEG!E109</f>
        <v>234.17789999999999</v>
      </c>
      <c r="H27" s="634">
        <f>SEG!F109</f>
        <v>325.94810000000001</v>
      </c>
      <c r="I27" s="634">
        <f>SEG!G109</f>
        <v>-323.48439999999999</v>
      </c>
      <c r="J27" s="634">
        <f>SEG!H109</f>
        <v>8190.6220999999996</v>
      </c>
      <c r="K27" s="634">
        <f>SEG!I109</f>
        <v>-42.370100000000001</v>
      </c>
      <c r="L27" s="634">
        <f>SEG!J109</f>
        <v>8148.2520000000004</v>
      </c>
    </row>
    <row r="28" spans="1:12" ht="16.5" x14ac:dyDescent="0.3">
      <c r="A28" s="631" t="s">
        <v>433</v>
      </c>
      <c r="B28" s="632" t="s">
        <v>211</v>
      </c>
      <c r="C28" s="633"/>
      <c r="D28" s="634">
        <f>SEG!B110</f>
        <v>1485.4059999999999</v>
      </c>
      <c r="E28" s="634">
        <f>SEG!C110</f>
        <v>323.8974</v>
      </c>
      <c r="F28" s="634">
        <f>SEG!D110</f>
        <v>42.533200000000001</v>
      </c>
      <c r="G28" s="634">
        <f>SEG!E110</f>
        <v>622.5829</v>
      </c>
      <c r="H28" s="634">
        <f>SEG!F110</f>
        <v>0</v>
      </c>
      <c r="I28" s="634">
        <f>SEG!G110</f>
        <v>-237.03749999999999</v>
      </c>
      <c r="J28" s="634">
        <f>SEG!H110</f>
        <v>2237.3820000000001</v>
      </c>
      <c r="K28" s="634">
        <f>SEG!I110</f>
        <v>-99.915300000000002</v>
      </c>
      <c r="L28" s="634">
        <f>SEG!J110</f>
        <v>2137.4666999999999</v>
      </c>
    </row>
    <row r="29" spans="1:12" ht="16.5" x14ac:dyDescent="0.3">
      <c r="A29" s="631" t="s">
        <v>433</v>
      </c>
      <c r="B29" s="642" t="s">
        <v>181</v>
      </c>
      <c r="C29" s="633"/>
      <c r="D29" s="634">
        <f>SEG!B111</f>
        <v>2.4841000000000002</v>
      </c>
      <c r="E29" s="634">
        <f>SEG!C111</f>
        <v>0</v>
      </c>
      <c r="F29" s="634">
        <f>SEG!D111</f>
        <v>0</v>
      </c>
      <c r="G29" s="634">
        <f>SEG!E111</f>
        <v>2.7143000000000002</v>
      </c>
      <c r="H29" s="634">
        <f>SEG!F111</f>
        <v>4.6753</v>
      </c>
      <c r="I29" s="634">
        <f>SEG!G111</f>
        <v>0</v>
      </c>
      <c r="J29" s="634">
        <f>SEG!H111</f>
        <v>9.8736999999999995</v>
      </c>
      <c r="K29" s="634">
        <f>SEG!I111</f>
        <v>-2.7711999999999999</v>
      </c>
      <c r="L29" s="634">
        <f>SEG!J111</f>
        <v>7.1025</v>
      </c>
    </row>
    <row r="30" spans="1:12" ht="16.5" x14ac:dyDescent="0.3">
      <c r="A30" s="644" t="s">
        <v>553</v>
      </c>
      <c r="B30" s="645" t="s">
        <v>164</v>
      </c>
      <c r="C30" s="646"/>
      <c r="D30" s="654">
        <f>SEG!B112</f>
        <v>13134.1646</v>
      </c>
      <c r="E30" s="654">
        <f>SEG!C112</f>
        <v>7608.2516999999998</v>
      </c>
      <c r="F30" s="654">
        <f>SEG!D112</f>
        <v>7031.5321000000004</v>
      </c>
      <c r="G30" s="654">
        <f>SEG!E112</f>
        <v>3261.8368</v>
      </c>
      <c r="H30" s="654">
        <f>SEG!F112</f>
        <v>336.13529999999997</v>
      </c>
      <c r="I30" s="654">
        <f>SEG!G112</f>
        <v>-636.52670000000001</v>
      </c>
      <c r="J30" s="654">
        <f>SEG!H112</f>
        <v>30735.393700000001</v>
      </c>
      <c r="K30" s="654">
        <f>SEG!I112</f>
        <v>-578.41409999999996</v>
      </c>
      <c r="L30" s="654">
        <f>SEG!J112</f>
        <v>30156.979599999999</v>
      </c>
    </row>
    <row r="31" spans="1:12" ht="16.5" x14ac:dyDescent="0.3">
      <c r="A31" s="655" t="s">
        <v>556</v>
      </c>
      <c r="B31" s="656" t="s">
        <v>127</v>
      </c>
      <c r="C31" s="657"/>
      <c r="D31" s="658">
        <f>SEG!B113</f>
        <v>16.402000000000001</v>
      </c>
      <c r="E31" s="658">
        <f>SEG!C113</f>
        <v>0.34699999999999998</v>
      </c>
      <c r="F31" s="658">
        <f>SEG!D113</f>
        <v>0.1116</v>
      </c>
      <c r="G31" s="658">
        <f>SEG!E113</f>
        <v>292.31560000000002</v>
      </c>
      <c r="H31" s="658">
        <f>SEG!F113</f>
        <v>327.35039999999998</v>
      </c>
      <c r="I31" s="658">
        <f>SEG!G113</f>
        <v>0</v>
      </c>
      <c r="J31" s="658">
        <f>SEG!H113</f>
        <v>0</v>
      </c>
      <c r="K31" s="658">
        <f>SEG!I113</f>
        <v>0</v>
      </c>
      <c r="L31" s="658">
        <f>SEG!J113</f>
        <v>0</v>
      </c>
    </row>
    <row r="32" spans="1:12" x14ac:dyDescent="0.25">
      <c r="L32" s="617" t="s">
        <v>467</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4:L33"/>
  <sheetViews>
    <sheetView zoomScale="85" zoomScaleNormal="85" workbookViewId="0">
      <selection activeCell="H20" sqref="H20"/>
    </sheetView>
  </sheetViews>
  <sheetFormatPr defaultColWidth="8.85546875" defaultRowHeight="15" x14ac:dyDescent="0.25"/>
  <cols>
    <col min="1" max="1" width="23.140625" style="618" bestFit="1" customWidth="1"/>
    <col min="2" max="2" width="33.85546875" style="618" bestFit="1" customWidth="1"/>
    <col min="3" max="3" width="33.85546875" style="618" customWidth="1"/>
    <col min="4" max="12" width="23.85546875" style="618" customWidth="1"/>
    <col min="13" max="16384" width="8.85546875" style="618"/>
  </cols>
  <sheetData>
    <row r="4" spans="1:12" x14ac:dyDescent="0.25">
      <c r="A4" s="617" t="s">
        <v>418</v>
      </c>
    </row>
    <row r="5" spans="1:12" ht="16.5" x14ac:dyDescent="0.3">
      <c r="A5" s="619"/>
      <c r="B5" s="620" t="s">
        <v>419</v>
      </c>
      <c r="C5" s="621" t="s">
        <v>420</v>
      </c>
      <c r="D5" s="601" t="s">
        <v>473</v>
      </c>
      <c r="E5" s="601" t="s">
        <v>473</v>
      </c>
      <c r="F5" s="601" t="s">
        <v>473</v>
      </c>
      <c r="G5" s="601" t="s">
        <v>473</v>
      </c>
      <c r="H5" s="601" t="s">
        <v>473</v>
      </c>
      <c r="I5" s="601" t="s">
        <v>473</v>
      </c>
      <c r="J5" s="601" t="s">
        <v>422</v>
      </c>
      <c r="K5" s="601" t="s">
        <v>473</v>
      </c>
      <c r="L5" s="601" t="s">
        <v>422</v>
      </c>
    </row>
    <row r="6" spans="1:12" ht="16.5" x14ac:dyDescent="0.3">
      <c r="A6" s="623" t="s">
        <v>423</v>
      </c>
    </row>
    <row r="7" spans="1:12" ht="16.5" x14ac:dyDescent="0.3">
      <c r="A7" s="623" t="s">
        <v>424</v>
      </c>
    </row>
    <row r="8" spans="1:12" ht="16.5" x14ac:dyDescent="0.3">
      <c r="A8" s="623" t="s">
        <v>425</v>
      </c>
      <c r="B8" s="618" t="s">
        <v>551</v>
      </c>
      <c r="C8" s="624"/>
      <c r="D8" s="625" t="s">
        <v>159</v>
      </c>
      <c r="E8" s="625" t="s">
        <v>165</v>
      </c>
      <c r="F8" s="625" t="s">
        <v>166</v>
      </c>
      <c r="G8" s="625" t="s">
        <v>266</v>
      </c>
      <c r="H8" s="625" t="s">
        <v>195</v>
      </c>
      <c r="I8" s="625" t="s">
        <v>205</v>
      </c>
      <c r="J8" s="625" t="s">
        <v>552</v>
      </c>
      <c r="K8" s="625" t="s">
        <v>285</v>
      </c>
      <c r="L8" s="626" t="s">
        <v>390</v>
      </c>
    </row>
    <row r="9" spans="1:12" ht="16.5" x14ac:dyDescent="0.3">
      <c r="A9" s="627" t="s">
        <v>461</v>
      </c>
      <c r="B9" s="585">
        <v>2011</v>
      </c>
      <c r="C9" s="586"/>
      <c r="D9" s="587"/>
      <c r="E9" s="588"/>
      <c r="F9" s="588"/>
      <c r="G9" s="588"/>
      <c r="H9" s="588"/>
      <c r="I9" s="588"/>
      <c r="J9" s="589"/>
      <c r="K9" s="588"/>
      <c r="L9" s="589"/>
    </row>
    <row r="10" spans="1:12" ht="16.5" x14ac:dyDescent="0.3">
      <c r="A10" s="627" t="s">
        <v>461</v>
      </c>
      <c r="B10" s="628" t="s">
        <v>4</v>
      </c>
      <c r="C10" s="629"/>
      <c r="D10" s="630">
        <v>1414</v>
      </c>
      <c r="E10" s="630">
        <v>385</v>
      </c>
      <c r="F10" s="630">
        <v>72</v>
      </c>
      <c r="G10" s="630">
        <v>245</v>
      </c>
      <c r="H10" s="630">
        <v>-283</v>
      </c>
      <c r="I10" s="630">
        <v>0</v>
      </c>
      <c r="J10" s="630">
        <v>1833</v>
      </c>
      <c r="K10" s="630">
        <v>-9</v>
      </c>
      <c r="L10" s="630">
        <v>1824</v>
      </c>
    </row>
    <row r="11" spans="1:12" ht="16.5" x14ac:dyDescent="0.3">
      <c r="A11" s="631" t="s">
        <v>433</v>
      </c>
      <c r="B11" s="632" t="s">
        <v>244</v>
      </c>
      <c r="C11" s="633"/>
      <c r="D11" s="634">
        <v>-24</v>
      </c>
      <c r="E11" s="634">
        <v>361</v>
      </c>
      <c r="F11" s="634">
        <v>-9</v>
      </c>
      <c r="G11" s="634">
        <v>-10</v>
      </c>
      <c r="H11" s="634">
        <v>-97</v>
      </c>
      <c r="I11" s="634">
        <v>0</v>
      </c>
      <c r="J11" s="634">
        <v>221</v>
      </c>
      <c r="K11" s="634">
        <v>0</v>
      </c>
      <c r="L11" s="634">
        <v>221</v>
      </c>
    </row>
    <row r="12" spans="1:12" ht="16.5" x14ac:dyDescent="0.3">
      <c r="A12" s="631" t="s">
        <v>433</v>
      </c>
      <c r="B12" s="635" t="s">
        <v>289</v>
      </c>
      <c r="C12" s="636"/>
      <c r="D12" s="634">
        <v>376</v>
      </c>
      <c r="E12" s="634">
        <v>155</v>
      </c>
      <c r="F12" s="634">
        <v>14</v>
      </c>
      <c r="G12" s="634">
        <v>17</v>
      </c>
      <c r="H12" s="634">
        <v>96</v>
      </c>
      <c r="I12" s="634">
        <v>0</v>
      </c>
      <c r="J12" s="634">
        <v>658</v>
      </c>
      <c r="K12" s="634">
        <v>-2</v>
      </c>
      <c r="L12" s="634">
        <v>656</v>
      </c>
    </row>
    <row r="13" spans="1:12" ht="16.5" x14ac:dyDescent="0.3">
      <c r="A13" s="631" t="s">
        <v>433</v>
      </c>
      <c r="B13" s="635" t="s">
        <v>180</v>
      </c>
      <c r="C13" s="636"/>
      <c r="D13" s="634">
        <v>-463</v>
      </c>
      <c r="E13" s="634">
        <v>-17</v>
      </c>
      <c r="F13" s="634">
        <v>-39</v>
      </c>
      <c r="G13" s="634">
        <v>-22</v>
      </c>
      <c r="H13" s="634">
        <v>0</v>
      </c>
      <c r="I13" s="634">
        <v>-1</v>
      </c>
      <c r="J13" s="634">
        <v>-542</v>
      </c>
      <c r="K13" s="634">
        <v>0</v>
      </c>
      <c r="L13" s="634">
        <v>-542</v>
      </c>
    </row>
    <row r="14" spans="1:12" ht="16.5" x14ac:dyDescent="0.3">
      <c r="A14" s="631" t="s">
        <v>433</v>
      </c>
      <c r="B14" s="635" t="s">
        <v>35</v>
      </c>
      <c r="C14" s="636"/>
      <c r="D14" s="634">
        <v>81</v>
      </c>
      <c r="E14" s="634">
        <v>6</v>
      </c>
      <c r="F14" s="634">
        <v>3</v>
      </c>
      <c r="G14" s="634">
        <v>0</v>
      </c>
      <c r="H14" s="634">
        <v>0</v>
      </c>
      <c r="I14" s="634">
        <v>0</v>
      </c>
      <c r="J14" s="634">
        <v>90</v>
      </c>
      <c r="K14" s="634">
        <v>0</v>
      </c>
      <c r="L14" s="634">
        <v>90</v>
      </c>
    </row>
    <row r="15" spans="1:12" ht="16.5" x14ac:dyDescent="0.3">
      <c r="A15" s="631" t="s">
        <v>433</v>
      </c>
      <c r="B15" s="635" t="s">
        <v>290</v>
      </c>
      <c r="C15" s="636"/>
      <c r="D15" s="634">
        <v>-304</v>
      </c>
      <c r="E15" s="634">
        <v>38</v>
      </c>
      <c r="F15" s="634">
        <v>48</v>
      </c>
      <c r="G15" s="634">
        <v>-58</v>
      </c>
      <c r="H15" s="634">
        <v>-34</v>
      </c>
      <c r="I15" s="634">
        <v>1</v>
      </c>
      <c r="J15" s="634">
        <v>-309</v>
      </c>
      <c r="K15" s="634">
        <v>0</v>
      </c>
      <c r="L15" s="634">
        <v>-309</v>
      </c>
    </row>
    <row r="16" spans="1:12" ht="16.5" x14ac:dyDescent="0.3">
      <c r="A16" s="631" t="s">
        <v>433</v>
      </c>
      <c r="B16" s="637" t="s">
        <v>245</v>
      </c>
      <c r="C16" s="638"/>
      <c r="D16" s="634">
        <v>-26</v>
      </c>
      <c r="E16" s="634">
        <v>0</v>
      </c>
      <c r="F16" s="634">
        <v>0</v>
      </c>
      <c r="G16" s="634">
        <v>0</v>
      </c>
      <c r="H16" s="634">
        <v>0</v>
      </c>
      <c r="I16" s="634">
        <v>0</v>
      </c>
      <c r="J16" s="634">
        <v>-26</v>
      </c>
      <c r="K16" s="634">
        <v>0</v>
      </c>
      <c r="L16" s="634">
        <v>-26</v>
      </c>
    </row>
    <row r="17" spans="1:12" ht="16.5" x14ac:dyDescent="0.3">
      <c r="A17" s="640" t="s">
        <v>428</v>
      </c>
      <c r="B17" s="628" t="s">
        <v>189</v>
      </c>
      <c r="C17" s="629"/>
      <c r="D17" s="641">
        <v>1054</v>
      </c>
      <c r="E17" s="641">
        <v>928</v>
      </c>
      <c r="F17" s="641">
        <v>89</v>
      </c>
      <c r="G17" s="641">
        <v>172</v>
      </c>
      <c r="H17" s="641">
        <v>-318</v>
      </c>
      <c r="I17" s="641">
        <v>0</v>
      </c>
      <c r="J17" s="641">
        <v>1925</v>
      </c>
      <c r="K17" s="641">
        <v>-11</v>
      </c>
      <c r="L17" s="641">
        <v>1914</v>
      </c>
    </row>
    <row r="18" spans="1:12" ht="16.5" x14ac:dyDescent="0.3">
      <c r="A18" s="631" t="s">
        <v>433</v>
      </c>
      <c r="B18" s="642" t="s">
        <v>235</v>
      </c>
      <c r="C18" s="643"/>
      <c r="D18" s="639">
        <v>50</v>
      </c>
      <c r="E18" s="639">
        <v>-217</v>
      </c>
      <c r="F18" s="639">
        <v>-5</v>
      </c>
      <c r="G18" s="639">
        <v>-53</v>
      </c>
      <c r="H18" s="639">
        <v>60</v>
      </c>
      <c r="I18" s="639">
        <v>0</v>
      </c>
      <c r="J18" s="639">
        <v>-165</v>
      </c>
      <c r="K18" s="639">
        <v>11</v>
      </c>
      <c r="L18" s="639">
        <v>-154</v>
      </c>
    </row>
    <row r="19" spans="1:12" ht="16.5" x14ac:dyDescent="0.3">
      <c r="A19" s="644" t="s">
        <v>553</v>
      </c>
      <c r="B19" s="645" t="s">
        <v>190</v>
      </c>
      <c r="C19" s="646"/>
      <c r="D19" s="647">
        <v>1104</v>
      </c>
      <c r="E19" s="647">
        <v>711</v>
      </c>
      <c r="F19" s="647">
        <v>84</v>
      </c>
      <c r="G19" s="647">
        <v>119</v>
      </c>
      <c r="H19" s="647">
        <v>-258</v>
      </c>
      <c r="I19" s="647">
        <v>0</v>
      </c>
      <c r="J19" s="647">
        <v>1760</v>
      </c>
      <c r="K19" s="647">
        <v>0</v>
      </c>
      <c r="L19" s="647">
        <v>1760</v>
      </c>
    </row>
    <row r="20" spans="1:12" ht="16.5" x14ac:dyDescent="0.3">
      <c r="A20" s="631" t="s">
        <v>554</v>
      </c>
      <c r="B20" s="648" t="s">
        <v>555</v>
      </c>
      <c r="C20" s="649"/>
      <c r="D20" s="650">
        <v>-131</v>
      </c>
      <c r="E20" s="650">
        <v>-51</v>
      </c>
      <c r="F20" s="650">
        <v>-67</v>
      </c>
      <c r="G20" s="650">
        <v>225</v>
      </c>
      <c r="H20" s="650">
        <v>24</v>
      </c>
      <c r="I20" s="650" t="s">
        <v>322</v>
      </c>
      <c r="J20" s="650"/>
      <c r="K20" s="650"/>
      <c r="L20" s="650"/>
    </row>
    <row r="21" spans="1:12" ht="16.5" x14ac:dyDescent="0.3">
      <c r="A21" s="627" t="s">
        <v>461</v>
      </c>
      <c r="B21" s="651" t="s">
        <v>162</v>
      </c>
      <c r="C21" s="652"/>
      <c r="D21" s="653"/>
      <c r="E21" s="653"/>
      <c r="F21" s="653"/>
      <c r="G21" s="653"/>
      <c r="H21" s="653"/>
      <c r="I21" s="653"/>
      <c r="J21" s="653"/>
      <c r="K21" s="653"/>
      <c r="L21" s="653"/>
    </row>
    <row r="22" spans="1:12" ht="16.5" x14ac:dyDescent="0.3">
      <c r="A22" s="627" t="s">
        <v>461</v>
      </c>
      <c r="B22" s="585">
        <v>2011</v>
      </c>
      <c r="C22" s="652"/>
      <c r="D22" s="653"/>
      <c r="E22" s="653"/>
      <c r="F22" s="653"/>
      <c r="G22" s="653"/>
      <c r="H22" s="653"/>
      <c r="I22" s="653"/>
      <c r="J22" s="653"/>
      <c r="K22" s="653"/>
      <c r="L22" s="653"/>
    </row>
    <row r="23" spans="1:12" ht="16.5" x14ac:dyDescent="0.3">
      <c r="A23" s="631" t="s">
        <v>433</v>
      </c>
      <c r="B23" s="632" t="s">
        <v>218</v>
      </c>
      <c r="C23" s="633"/>
      <c r="D23" s="634">
        <v>6499</v>
      </c>
      <c r="E23" s="634">
        <v>3185</v>
      </c>
      <c r="F23" s="634">
        <v>7425</v>
      </c>
      <c r="G23" s="634">
        <v>1731</v>
      </c>
      <c r="H23" s="634">
        <v>0</v>
      </c>
      <c r="I23" s="634">
        <v>-47</v>
      </c>
      <c r="J23" s="634">
        <v>18793</v>
      </c>
      <c r="K23" s="634">
        <v>-427</v>
      </c>
      <c r="L23" s="634">
        <v>18366</v>
      </c>
    </row>
    <row r="24" spans="1:12" ht="16.5" x14ac:dyDescent="0.3">
      <c r="A24" s="631" t="s">
        <v>433</v>
      </c>
      <c r="B24" s="632" t="s">
        <v>193</v>
      </c>
      <c r="C24" s="633"/>
      <c r="D24" s="634">
        <v>1748</v>
      </c>
      <c r="E24" s="634">
        <v>201</v>
      </c>
      <c r="F24" s="634">
        <v>0</v>
      </c>
      <c r="G24" s="634">
        <v>174</v>
      </c>
      <c r="H24" s="634">
        <v>0</v>
      </c>
      <c r="I24" s="634">
        <v>0</v>
      </c>
      <c r="J24" s="634">
        <v>2123</v>
      </c>
      <c r="K24" s="634">
        <v>-2</v>
      </c>
      <c r="L24" s="634">
        <v>2121</v>
      </c>
    </row>
    <row r="25" spans="1:12" ht="16.5" x14ac:dyDescent="0.3">
      <c r="A25" s="631" t="s">
        <v>433</v>
      </c>
      <c r="B25" s="642" t="s">
        <v>194</v>
      </c>
      <c r="C25" s="643"/>
      <c r="D25" s="634">
        <v>0</v>
      </c>
      <c r="E25" s="634">
        <v>451</v>
      </c>
      <c r="F25" s="634">
        <v>0</v>
      </c>
      <c r="G25" s="634">
        <v>159</v>
      </c>
      <c r="H25" s="634">
        <v>0</v>
      </c>
      <c r="I25" s="634">
        <v>0</v>
      </c>
      <c r="J25" s="634">
        <v>610</v>
      </c>
      <c r="K25" s="634">
        <v>0</v>
      </c>
      <c r="L25" s="634">
        <v>610</v>
      </c>
    </row>
    <row r="26" spans="1:12" ht="16.5" x14ac:dyDescent="0.3">
      <c r="A26" s="640" t="s">
        <v>428</v>
      </c>
      <c r="B26" s="651" t="s">
        <v>163</v>
      </c>
      <c r="C26" s="652"/>
      <c r="D26" s="641">
        <v>8247</v>
      </c>
      <c r="E26" s="641">
        <v>3837</v>
      </c>
      <c r="F26" s="641">
        <v>7425</v>
      </c>
      <c r="G26" s="641">
        <v>2064</v>
      </c>
      <c r="H26" s="641">
        <v>0</v>
      </c>
      <c r="I26" s="641">
        <v>-47</v>
      </c>
      <c r="J26" s="641">
        <v>21526</v>
      </c>
      <c r="K26" s="641">
        <v>-429</v>
      </c>
      <c r="L26" s="641">
        <v>21097</v>
      </c>
    </row>
    <row r="27" spans="1:12" ht="16.5" x14ac:dyDescent="0.3">
      <c r="A27" s="631" t="s">
        <v>433</v>
      </c>
      <c r="B27" s="632" t="s">
        <v>175</v>
      </c>
      <c r="C27" s="633"/>
      <c r="D27" s="634">
        <v>3999</v>
      </c>
      <c r="E27" s="634">
        <v>2161</v>
      </c>
      <c r="F27" s="634">
        <v>2340</v>
      </c>
      <c r="G27" s="634">
        <v>308</v>
      </c>
      <c r="H27" s="634">
        <v>375</v>
      </c>
      <c r="I27" s="634">
        <v>-349</v>
      </c>
      <c r="J27" s="634">
        <v>8834</v>
      </c>
      <c r="K27" s="634">
        <v>-72</v>
      </c>
      <c r="L27" s="634">
        <v>8762</v>
      </c>
    </row>
    <row r="28" spans="1:12" ht="16.5" x14ac:dyDescent="0.3">
      <c r="A28" s="631" t="s">
        <v>433</v>
      </c>
      <c r="B28" s="632" t="s">
        <v>211</v>
      </c>
      <c r="C28" s="633"/>
      <c r="D28" s="634">
        <v>1015</v>
      </c>
      <c r="E28" s="634">
        <v>348</v>
      </c>
      <c r="F28" s="634">
        <v>164</v>
      </c>
      <c r="G28" s="634">
        <v>486</v>
      </c>
      <c r="H28" s="634">
        <v>0</v>
      </c>
      <c r="I28" s="634">
        <v>-269</v>
      </c>
      <c r="J28" s="634">
        <v>1744</v>
      </c>
      <c r="K28" s="634">
        <v>0</v>
      </c>
      <c r="L28" s="634">
        <v>1744</v>
      </c>
    </row>
    <row r="29" spans="1:12" ht="16.5" x14ac:dyDescent="0.3">
      <c r="A29" s="631" t="s">
        <v>433</v>
      </c>
      <c r="B29" s="642" t="s">
        <v>181</v>
      </c>
      <c r="C29" s="633"/>
      <c r="D29" s="634">
        <v>1</v>
      </c>
      <c r="E29" s="634">
        <v>0</v>
      </c>
      <c r="F29" s="634">
        <v>0</v>
      </c>
      <c r="G29" s="634">
        <v>4</v>
      </c>
      <c r="H29" s="634">
        <v>1</v>
      </c>
      <c r="I29" s="634">
        <v>0</v>
      </c>
      <c r="J29" s="634">
        <v>6</v>
      </c>
      <c r="K29" s="634">
        <v>-1</v>
      </c>
      <c r="L29" s="634">
        <v>5</v>
      </c>
    </row>
    <row r="30" spans="1:12" ht="16.5" x14ac:dyDescent="0.3">
      <c r="A30" s="644" t="s">
        <v>553</v>
      </c>
      <c r="B30" s="645" t="s">
        <v>164</v>
      </c>
      <c r="C30" s="646"/>
      <c r="D30" s="654">
        <v>13262</v>
      </c>
      <c r="E30" s="654">
        <v>6346</v>
      </c>
      <c r="F30" s="654">
        <v>9929</v>
      </c>
      <c r="G30" s="654">
        <v>2862</v>
      </c>
      <c r="H30" s="654">
        <v>376</v>
      </c>
      <c r="I30" s="654">
        <v>-665</v>
      </c>
      <c r="J30" s="654">
        <v>32110</v>
      </c>
      <c r="K30" s="654">
        <v>-502</v>
      </c>
      <c r="L30" s="654">
        <v>31608</v>
      </c>
    </row>
    <row r="31" spans="1:12" ht="16.5" x14ac:dyDescent="0.3">
      <c r="A31" s="655" t="s">
        <v>556</v>
      </c>
      <c r="B31" s="656" t="s">
        <v>127</v>
      </c>
      <c r="C31" s="657"/>
      <c r="D31" s="658">
        <v>24</v>
      </c>
      <c r="E31" s="658">
        <v>1</v>
      </c>
      <c r="F31" s="658">
        <v>3</v>
      </c>
      <c r="G31" s="658">
        <v>292</v>
      </c>
      <c r="H31" s="658">
        <v>345</v>
      </c>
      <c r="I31" s="658" t="s">
        <v>322</v>
      </c>
      <c r="J31" s="658" t="s">
        <v>322</v>
      </c>
      <c r="K31" s="658"/>
      <c r="L31" s="658"/>
    </row>
    <row r="32" spans="1:12" x14ac:dyDescent="0.25">
      <c r="L32" s="617" t="s">
        <v>467</v>
      </c>
    </row>
    <row r="33" spans="2:2" x14ac:dyDescent="0.25">
      <c r="B33" s="618" t="s">
        <v>558</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sheetPr>
  <dimension ref="A1:H35"/>
  <sheetViews>
    <sheetView workbookViewId="0">
      <selection activeCell="H20" sqref="H20"/>
    </sheetView>
  </sheetViews>
  <sheetFormatPr defaultColWidth="8.85546875" defaultRowHeight="12.75" x14ac:dyDescent="0.2"/>
  <cols>
    <col min="1" max="1" width="24.85546875" customWidth="1"/>
    <col min="2" max="2" width="106.42578125" bestFit="1" customWidth="1"/>
    <col min="4" max="4" width="12.140625" bestFit="1" customWidth="1"/>
    <col min="5" max="6" width="13.140625" bestFit="1" customWidth="1"/>
  </cols>
  <sheetData>
    <row r="1" spans="1:8" ht="23.25" x14ac:dyDescent="0.35">
      <c r="B1" s="492" t="s">
        <v>416</v>
      </c>
      <c r="C1" s="493"/>
      <c r="D1" s="493"/>
      <c r="E1" s="493"/>
      <c r="F1" s="494"/>
    </row>
    <row r="2" spans="1:8" ht="19.5" x14ac:dyDescent="0.35">
      <c r="B2" s="495" t="s">
        <v>417</v>
      </c>
      <c r="C2" s="493"/>
      <c r="D2" s="493"/>
      <c r="E2" s="493"/>
      <c r="F2" s="494"/>
    </row>
    <row r="3" spans="1:8" ht="19.5" x14ac:dyDescent="0.35">
      <c r="B3" s="495"/>
      <c r="C3" s="493"/>
      <c r="D3" s="493"/>
      <c r="E3" s="493"/>
      <c r="F3" s="494"/>
    </row>
    <row r="4" spans="1:8" ht="19.5" x14ac:dyDescent="0.35">
      <c r="A4" s="496" t="s">
        <v>418</v>
      </c>
      <c r="B4" s="495"/>
      <c r="C4" s="493"/>
      <c r="D4" s="493"/>
      <c r="E4" s="493"/>
      <c r="F4" s="494"/>
    </row>
    <row r="5" spans="1:8" ht="16.5" x14ac:dyDescent="0.3">
      <c r="A5" s="580">
        <f ca="1">NOW()</f>
        <v>42418.591823263887</v>
      </c>
      <c r="B5" s="497" t="s">
        <v>419</v>
      </c>
      <c r="C5" s="498" t="s">
        <v>420</v>
      </c>
      <c r="D5" s="499" t="s">
        <v>421</v>
      </c>
      <c r="E5" s="500" t="s">
        <v>422</v>
      </c>
      <c r="F5" s="500" t="s">
        <v>422</v>
      </c>
    </row>
    <row r="6" spans="1:8" ht="16.5" x14ac:dyDescent="0.3">
      <c r="A6" s="501" t="s">
        <v>423</v>
      </c>
    </row>
    <row r="7" spans="1:8" ht="16.5" x14ac:dyDescent="0.3">
      <c r="A7" s="501" t="s">
        <v>424</v>
      </c>
      <c r="H7" s="543" t="s">
        <v>469</v>
      </c>
    </row>
    <row r="8" spans="1:8" ht="17.25" x14ac:dyDescent="0.35">
      <c r="A8" s="501" t="s">
        <v>425</v>
      </c>
      <c r="C8" s="502"/>
      <c r="D8" s="503">
        <v>2012</v>
      </c>
      <c r="E8" s="504">
        <v>2011</v>
      </c>
      <c r="F8" s="505">
        <v>2010</v>
      </c>
      <c r="H8" s="544">
        <v>2011</v>
      </c>
    </row>
    <row r="9" spans="1:8" ht="17.25" x14ac:dyDescent="0.35">
      <c r="A9" s="501" t="s">
        <v>426</v>
      </c>
      <c r="B9" s="502" t="s">
        <v>427</v>
      </c>
      <c r="C9" s="506"/>
      <c r="D9" s="507"/>
      <c r="E9" s="508"/>
      <c r="F9" s="509"/>
      <c r="H9" s="544"/>
    </row>
    <row r="10" spans="1:8" ht="17.25" x14ac:dyDescent="0.35">
      <c r="A10" s="510" t="s">
        <v>428</v>
      </c>
      <c r="B10" s="511" t="s">
        <v>378</v>
      </c>
      <c r="C10" s="493"/>
      <c r="D10" s="528">
        <f>IS!E76</f>
        <v>619.47272694730009</v>
      </c>
      <c r="E10" s="512" t="s">
        <v>429</v>
      </c>
      <c r="F10" s="512" t="s">
        <v>430</v>
      </c>
      <c r="H10" s="545">
        <f>E10-IS!F76</f>
        <v>-314.34998436536011</v>
      </c>
    </row>
    <row r="11" spans="1:8" ht="17.25" x14ac:dyDescent="0.35">
      <c r="A11" s="513" t="s">
        <v>431</v>
      </c>
      <c r="B11" s="493"/>
      <c r="C11" s="493"/>
      <c r="D11" s="528"/>
      <c r="E11" s="512"/>
      <c r="F11" s="512"/>
      <c r="H11" s="546"/>
    </row>
    <row r="12" spans="1:8" ht="17.25" x14ac:dyDescent="0.35">
      <c r="A12" s="514" t="s">
        <v>432</v>
      </c>
      <c r="B12" s="493" t="s">
        <v>33</v>
      </c>
      <c r="C12" s="493"/>
      <c r="D12" s="528"/>
      <c r="E12" s="512"/>
      <c r="F12" s="512"/>
      <c r="H12" s="546"/>
    </row>
    <row r="13" spans="1:8" ht="17.25" x14ac:dyDescent="0.35">
      <c r="A13" s="515" t="s">
        <v>433</v>
      </c>
      <c r="B13" s="493" t="s">
        <v>434</v>
      </c>
      <c r="C13" s="493"/>
      <c r="D13" s="528">
        <f>IS!E86</f>
        <v>-2175.439442141701</v>
      </c>
      <c r="E13" s="512" t="s">
        <v>435</v>
      </c>
      <c r="F13" s="512" t="s">
        <v>436</v>
      </c>
      <c r="H13" s="545">
        <f>E13-IS!F86</f>
        <v>-3646.4659466407993</v>
      </c>
    </row>
    <row r="14" spans="1:8" ht="29.1" customHeight="1" x14ac:dyDescent="0.35">
      <c r="A14" s="515" t="s">
        <v>433</v>
      </c>
      <c r="B14" s="1693" t="s">
        <v>437</v>
      </c>
      <c r="C14" s="1693"/>
      <c r="D14" s="528">
        <f>IS!E88</f>
        <v>-484.99635499970003</v>
      </c>
      <c r="E14" s="512" t="s">
        <v>438</v>
      </c>
      <c r="F14" s="512" t="s">
        <v>439</v>
      </c>
      <c r="H14" s="545">
        <f>E14-IS!F88</f>
        <v>188.84426772740005</v>
      </c>
    </row>
    <row r="15" spans="1:8" ht="17.25" x14ac:dyDescent="0.35">
      <c r="A15" s="515" t="s">
        <v>433</v>
      </c>
      <c r="B15" s="493" t="s">
        <v>268</v>
      </c>
      <c r="C15" s="493"/>
      <c r="D15" s="528" t="e">
        <f>IS!#REF!</f>
        <v>#REF!</v>
      </c>
      <c r="E15" s="512" t="s">
        <v>440</v>
      </c>
      <c r="F15" s="512" t="s">
        <v>441</v>
      </c>
      <c r="H15" s="545" t="e">
        <f>E15-IS!#REF!</f>
        <v>#REF!</v>
      </c>
    </row>
    <row r="16" spans="1:8" ht="17.25" x14ac:dyDescent="0.35">
      <c r="A16" s="515" t="s">
        <v>433</v>
      </c>
      <c r="B16" s="493" t="s">
        <v>442</v>
      </c>
      <c r="C16" s="493"/>
      <c r="D16" s="528">
        <f>IS!E89</f>
        <v>445.75545891840011</v>
      </c>
      <c r="E16" s="512" t="s">
        <v>443</v>
      </c>
      <c r="F16" s="512" t="s">
        <v>444</v>
      </c>
      <c r="H16" s="545">
        <f>E16-IS!F89</f>
        <v>-129.95674447030024</v>
      </c>
    </row>
    <row r="17" spans="1:8" ht="17.25" x14ac:dyDescent="0.35">
      <c r="A17" s="515" t="s">
        <v>433</v>
      </c>
      <c r="B17" s="493" t="s">
        <v>445</v>
      </c>
      <c r="C17" s="493"/>
      <c r="D17" s="528">
        <f>IS!E91</f>
        <v>1413.6702656964999</v>
      </c>
      <c r="E17" s="512" t="s">
        <v>446</v>
      </c>
      <c r="F17" s="512" t="s">
        <v>447</v>
      </c>
      <c r="H17" s="547">
        <f>E17-IS!F91</f>
        <v>-1258.5621127757997</v>
      </c>
    </row>
    <row r="18" spans="1:8" ht="17.25" x14ac:dyDescent="0.35">
      <c r="A18" s="515" t="s">
        <v>433</v>
      </c>
      <c r="B18" s="493" t="s">
        <v>155</v>
      </c>
      <c r="C18" s="493"/>
      <c r="D18" s="528">
        <f>IS!E92</f>
        <v>-8.1914511253000022</v>
      </c>
      <c r="E18" s="512" t="s">
        <v>448</v>
      </c>
      <c r="F18" s="512" t="s">
        <v>449</v>
      </c>
      <c r="H18" s="547">
        <f>E18-IS!F92</f>
        <v>-27.650876366100007</v>
      </c>
    </row>
    <row r="19" spans="1:8" ht="17.25" x14ac:dyDescent="0.35">
      <c r="A19" s="515" t="s">
        <v>433</v>
      </c>
      <c r="B19" s="493" t="s">
        <v>137</v>
      </c>
      <c r="C19" s="493"/>
      <c r="D19" s="528">
        <f>IS!E94</f>
        <v>-543.92732949870003</v>
      </c>
      <c r="E19" s="512" t="s">
        <v>386</v>
      </c>
      <c r="F19" s="512" t="s">
        <v>450</v>
      </c>
      <c r="H19" s="547" t="e">
        <f>E19-IS!F94</f>
        <v>#VALUE!</v>
      </c>
    </row>
    <row r="20" spans="1:8" ht="17.25" x14ac:dyDescent="0.35">
      <c r="A20" s="515" t="s">
        <v>433</v>
      </c>
      <c r="B20" s="493" t="s">
        <v>451</v>
      </c>
      <c r="C20" s="493"/>
      <c r="D20" s="528">
        <f>IS!E95</f>
        <v>783.44575421149989</v>
      </c>
      <c r="E20" s="512" t="s">
        <v>452</v>
      </c>
      <c r="F20" s="512" t="s">
        <v>453</v>
      </c>
      <c r="H20" s="547">
        <f>E20-IS!F95</f>
        <v>850.87998646210008</v>
      </c>
    </row>
    <row r="21" spans="1:8" ht="17.25" x14ac:dyDescent="0.35">
      <c r="A21" s="515" t="s">
        <v>433</v>
      </c>
      <c r="B21" s="493" t="s">
        <v>171</v>
      </c>
      <c r="C21" s="493"/>
      <c r="D21" s="528">
        <f>IS!E96</f>
        <v>8.7140239210002459</v>
      </c>
      <c r="E21" s="512" t="s">
        <v>441</v>
      </c>
      <c r="F21" s="512" t="s">
        <v>454</v>
      </c>
      <c r="H21" s="547">
        <f>E21-IS!F96</f>
        <v>9.4402168017003181</v>
      </c>
    </row>
    <row r="22" spans="1:8" ht="16.5" x14ac:dyDescent="0.3">
      <c r="A22" s="510" t="s">
        <v>428</v>
      </c>
      <c r="B22" s="516" t="s">
        <v>34</v>
      </c>
      <c r="C22" s="516"/>
      <c r="D22" s="529" t="e">
        <f>SUM(D13:D21)</f>
        <v>#REF!</v>
      </c>
      <c r="E22" s="517" t="s">
        <v>455</v>
      </c>
      <c r="F22" s="517" t="s">
        <v>456</v>
      </c>
      <c r="H22" s="547">
        <f>E22-IS!F97</f>
        <v>-3186.2539875724997</v>
      </c>
    </row>
    <row r="23" spans="1:8" ht="17.25" x14ac:dyDescent="0.35">
      <c r="A23" s="518" t="s">
        <v>457</v>
      </c>
      <c r="B23" s="519" t="s">
        <v>458</v>
      </c>
      <c r="C23" s="520"/>
      <c r="D23" s="530" t="e">
        <f>D22+D10</f>
        <v>#REF!</v>
      </c>
      <c r="E23" s="521" t="s">
        <v>459</v>
      </c>
      <c r="F23" s="521" t="s">
        <v>460</v>
      </c>
      <c r="H23" s="547">
        <f>E23-IS!F98</f>
        <v>-3500.6039719378596</v>
      </c>
    </row>
    <row r="24" spans="1:8" ht="17.25" x14ac:dyDescent="0.35">
      <c r="A24" s="513" t="s">
        <v>431</v>
      </c>
      <c r="B24" s="493"/>
      <c r="C24" s="493"/>
      <c r="D24" s="528"/>
      <c r="E24" s="512"/>
      <c r="F24" s="512"/>
      <c r="H24" s="547"/>
    </row>
    <row r="25" spans="1:8" ht="17.25" x14ac:dyDescent="0.35">
      <c r="A25" s="522" t="s">
        <v>461</v>
      </c>
      <c r="B25" s="523" t="s">
        <v>462</v>
      </c>
      <c r="C25" s="506"/>
      <c r="D25" s="531"/>
      <c r="E25" s="524"/>
      <c r="F25" s="524"/>
      <c r="H25" s="547"/>
    </row>
    <row r="26" spans="1:8" ht="17.25" x14ac:dyDescent="0.35">
      <c r="A26" s="515" t="s">
        <v>433</v>
      </c>
      <c r="B26" s="493" t="s">
        <v>392</v>
      </c>
      <c r="C26" s="493"/>
      <c r="D26" s="528">
        <f>IS!E101</f>
        <v>233.69477994189947</v>
      </c>
      <c r="E26" s="512" t="s">
        <v>463</v>
      </c>
      <c r="F26" s="512" t="s">
        <v>464</v>
      </c>
      <c r="H26" s="547">
        <f>E26-IS!F101</f>
        <v>-3504.4472645318592</v>
      </c>
    </row>
    <row r="27" spans="1:8" ht="18" thickBot="1" x14ac:dyDescent="0.4">
      <c r="A27" s="525" t="s">
        <v>465</v>
      </c>
      <c r="B27" s="526" t="s">
        <v>330</v>
      </c>
      <c r="C27" s="526"/>
      <c r="D27" s="532">
        <f>IS!E102</f>
        <v>-4.3455478499999867E-2</v>
      </c>
      <c r="E27" s="527" t="s">
        <v>440</v>
      </c>
      <c r="F27" s="527" t="s">
        <v>466</v>
      </c>
      <c r="H27" s="548">
        <f>E27-IS!F102</f>
        <v>3.8432925940000002</v>
      </c>
    </row>
    <row r="28" spans="1:8" ht="13.5" thickTop="1" x14ac:dyDescent="0.2">
      <c r="F28" s="496" t="s">
        <v>467</v>
      </c>
    </row>
    <row r="32" spans="1:8" x14ac:dyDescent="0.2">
      <c r="B32" s="533" t="s">
        <v>468</v>
      </c>
      <c r="C32" s="535"/>
      <c r="D32" s="535"/>
      <c r="E32" s="536"/>
    </row>
    <row r="33" spans="2:6" x14ac:dyDescent="0.2">
      <c r="B33" s="537" t="str">
        <f>B22</f>
        <v>Other comprehensive income for the period</v>
      </c>
      <c r="C33" s="111"/>
      <c r="D33" s="538" t="e">
        <f>D22-IS!E97</f>
        <v>#REF!</v>
      </c>
      <c r="E33" s="539">
        <f>E22-IS!F97</f>
        <v>-3186.2539875724997</v>
      </c>
      <c r="F33" s="534"/>
    </row>
    <row r="34" spans="2:6" x14ac:dyDescent="0.2">
      <c r="B34" s="537" t="str">
        <f>B23</f>
        <v>Total comprehensive income / (loss)</v>
      </c>
      <c r="C34" s="111"/>
      <c r="D34" s="538" t="e">
        <f>D23-IS!E98</f>
        <v>#REF!</v>
      </c>
      <c r="E34" s="539">
        <f>E23-IS!F98</f>
        <v>-3500.6039719378596</v>
      </c>
      <c r="F34" s="534"/>
    </row>
    <row r="35" spans="2:6" x14ac:dyDescent="0.2">
      <c r="B35" s="540"/>
      <c r="C35" s="541"/>
      <c r="D35" s="541"/>
      <c r="E35" s="542"/>
    </row>
  </sheetData>
  <mergeCells count="1">
    <mergeCell ref="B14:C1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sheetPr>
  <dimension ref="A1:N44"/>
  <sheetViews>
    <sheetView workbookViewId="0">
      <selection activeCell="H20" sqref="H20"/>
    </sheetView>
  </sheetViews>
  <sheetFormatPr defaultColWidth="7.7109375" defaultRowHeight="12.75" x14ac:dyDescent="0.2"/>
  <cols>
    <col min="1" max="1" width="23.140625" bestFit="1" customWidth="1"/>
    <col min="2" max="2" width="65" customWidth="1"/>
    <col min="3" max="3" width="26.85546875" customWidth="1"/>
    <col min="4" max="4" width="15" customWidth="1"/>
    <col min="5" max="13" width="22.140625" customWidth="1"/>
    <col min="14" max="14" width="14.140625" customWidth="1"/>
  </cols>
  <sheetData>
    <row r="1" spans="1:14" ht="22.5" x14ac:dyDescent="0.3">
      <c r="B1" s="549" t="s">
        <v>470</v>
      </c>
      <c r="C1" s="549"/>
    </row>
    <row r="2" spans="1:14" ht="18" x14ac:dyDescent="0.25">
      <c r="B2" s="550" t="s">
        <v>527</v>
      </c>
      <c r="C2" s="550"/>
    </row>
    <row r="4" spans="1:14" x14ac:dyDescent="0.2">
      <c r="A4" s="496" t="s">
        <v>418</v>
      </c>
    </row>
    <row r="5" spans="1:14" ht="16.5" x14ac:dyDescent="0.3">
      <c r="A5" s="580">
        <f ca="1">NOW()</f>
        <v>42418.591823263887</v>
      </c>
      <c r="B5" s="497" t="s">
        <v>419</v>
      </c>
      <c r="C5" s="498" t="s">
        <v>420</v>
      </c>
      <c r="D5" s="551" t="s">
        <v>472</v>
      </c>
      <c r="E5" s="499" t="s">
        <v>421</v>
      </c>
      <c r="F5" s="499" t="s">
        <v>421</v>
      </c>
      <c r="G5" s="499" t="s">
        <v>421</v>
      </c>
      <c r="H5" s="499" t="s">
        <v>421</v>
      </c>
      <c r="I5" s="499" t="s">
        <v>421</v>
      </c>
      <c r="J5" s="499" t="s">
        <v>421</v>
      </c>
      <c r="K5" s="499" t="s">
        <v>421</v>
      </c>
      <c r="L5" s="499" t="s">
        <v>421</v>
      </c>
      <c r="M5" s="499" t="s">
        <v>421</v>
      </c>
    </row>
    <row r="6" spans="1:14" ht="16.5" x14ac:dyDescent="0.3">
      <c r="A6" s="501" t="s">
        <v>423</v>
      </c>
    </row>
    <row r="7" spans="1:14" ht="16.5" x14ac:dyDescent="0.3">
      <c r="A7" s="501" t="s">
        <v>424</v>
      </c>
    </row>
    <row r="8" spans="1:14" ht="27" x14ac:dyDescent="0.3">
      <c r="A8" s="501" t="s">
        <v>425</v>
      </c>
      <c r="D8" s="552" t="s">
        <v>475</v>
      </c>
      <c r="E8" s="553" t="s">
        <v>396</v>
      </c>
      <c r="F8" s="553" t="s">
        <v>134</v>
      </c>
      <c r="G8" s="553" t="s">
        <v>231</v>
      </c>
      <c r="H8" s="553" t="s">
        <v>135</v>
      </c>
      <c r="I8" s="553" t="s">
        <v>32</v>
      </c>
      <c r="J8" s="553" t="s">
        <v>222</v>
      </c>
      <c r="K8" s="553" t="s">
        <v>524</v>
      </c>
      <c r="L8" s="554" t="s">
        <v>330</v>
      </c>
      <c r="M8" s="553" t="s">
        <v>172</v>
      </c>
    </row>
    <row r="9" spans="1:14" ht="16.5" x14ac:dyDescent="0.3">
      <c r="A9" s="501" t="s">
        <v>426</v>
      </c>
      <c r="B9" s="555" t="s">
        <v>427</v>
      </c>
      <c r="C9" s="556"/>
      <c r="D9" s="557"/>
      <c r="E9" s="558"/>
      <c r="F9" s="558"/>
      <c r="G9" s="558"/>
      <c r="H9" s="558"/>
      <c r="I9" s="558"/>
      <c r="J9" s="558"/>
      <c r="K9" s="558"/>
      <c r="L9" s="559"/>
      <c r="M9" s="558"/>
    </row>
    <row r="10" spans="1:14" ht="16.5" x14ac:dyDescent="0.3">
      <c r="A10" s="560" t="s">
        <v>432</v>
      </c>
      <c r="B10" s="561" t="s">
        <v>525</v>
      </c>
      <c r="C10" s="561"/>
      <c r="D10" s="562"/>
      <c r="E10" s="571">
        <f>Equity!B6</f>
        <v>8596.9275859999998</v>
      </c>
      <c r="F10" s="571">
        <f>Equity!C6</f>
        <v>9076.4242343825081</v>
      </c>
      <c r="G10" s="571">
        <f>Equity!D6</f>
        <v>8308.1093532431823</v>
      </c>
      <c r="H10" s="571">
        <f>Equity!F6</f>
        <v>-77.17837864998242</v>
      </c>
      <c r="I10" s="571" t="e">
        <f>Equity!#REF!</f>
        <v>#REF!</v>
      </c>
      <c r="J10" s="571">
        <f>Equity!G6</f>
        <v>3826.8948909999999</v>
      </c>
      <c r="K10" s="571">
        <f>Equity!H6</f>
        <v>28120.058271501708</v>
      </c>
      <c r="L10" s="571">
        <f>Equity!I6</f>
        <v>8.9055531096999996</v>
      </c>
      <c r="M10" s="571">
        <f>Equity!J6</f>
        <v>28128.963824611408</v>
      </c>
      <c r="N10" s="563"/>
    </row>
    <row r="11" spans="1:14" ht="16.5" x14ac:dyDescent="0.3">
      <c r="A11" s="515" t="s">
        <v>433</v>
      </c>
      <c r="B11" s="491" t="s">
        <v>488</v>
      </c>
      <c r="C11" s="491"/>
      <c r="D11" s="562"/>
      <c r="E11" s="573">
        <f>Equity!B8</f>
        <v>0</v>
      </c>
      <c r="F11" s="573">
        <f>Equity!C8</f>
        <v>618.60585109140004</v>
      </c>
      <c r="G11" s="573">
        <f>Equity!D8</f>
        <v>0</v>
      </c>
      <c r="H11" s="573">
        <f>Equity!F8</f>
        <v>0</v>
      </c>
      <c r="I11" s="573" t="e">
        <f>Equity!#REF!</f>
        <v>#REF!</v>
      </c>
      <c r="J11" s="573">
        <f>Equity!G8</f>
        <v>0</v>
      </c>
      <c r="K11" s="573">
        <f>Equity!H8</f>
        <v>618.60585109140004</v>
      </c>
      <c r="L11" s="573">
        <f>Equity!I8</f>
        <v>0.86687585590000005</v>
      </c>
      <c r="M11" s="573">
        <f>Equity!J8</f>
        <v>619.47272694730009</v>
      </c>
    </row>
    <row r="12" spans="1:14" ht="16.5" x14ac:dyDescent="0.3">
      <c r="A12" s="560" t="s">
        <v>432</v>
      </c>
      <c r="B12" s="491" t="s">
        <v>33</v>
      </c>
      <c r="C12" s="491"/>
      <c r="D12" s="562"/>
      <c r="E12" s="573"/>
      <c r="F12" s="573"/>
      <c r="G12" s="573"/>
      <c r="H12" s="573"/>
      <c r="I12" s="573"/>
      <c r="J12" s="573"/>
      <c r="K12" s="573"/>
      <c r="L12" s="573"/>
      <c r="M12" s="573"/>
    </row>
    <row r="13" spans="1:14" ht="16.5" x14ac:dyDescent="0.3">
      <c r="A13" s="515" t="s">
        <v>433</v>
      </c>
      <c r="B13" s="491" t="s">
        <v>291</v>
      </c>
      <c r="C13" s="491"/>
      <c r="D13" s="562"/>
      <c r="E13" s="573">
        <f>Equity!B19</f>
        <v>0</v>
      </c>
      <c r="F13" s="573">
        <f>Equity!C19</f>
        <v>0</v>
      </c>
      <c r="G13" s="573">
        <f>Equity!D19</f>
        <v>-2175.439442141701</v>
      </c>
      <c r="H13" s="573">
        <f>Equity!F19</f>
        <v>0</v>
      </c>
      <c r="I13" s="573" t="e">
        <f>Equity!#REF!</f>
        <v>#REF!</v>
      </c>
      <c r="J13" s="573">
        <f>Equity!G19</f>
        <v>0</v>
      </c>
      <c r="K13" s="573">
        <f>Equity!H19</f>
        <v>-2175.439442141701</v>
      </c>
      <c r="L13" s="573">
        <f>Equity!I19</f>
        <v>0</v>
      </c>
      <c r="M13" s="573">
        <f>Equity!J19</f>
        <v>-2175.439442141701</v>
      </c>
    </row>
    <row r="14" spans="1:14" ht="27" x14ac:dyDescent="0.3">
      <c r="A14" s="515" t="s">
        <v>433</v>
      </c>
      <c r="B14" s="491" t="s">
        <v>491</v>
      </c>
      <c r="C14" s="491"/>
      <c r="D14" s="562"/>
      <c r="E14" s="573">
        <f>Equity!B21</f>
        <v>0</v>
      </c>
      <c r="F14" s="573">
        <f>Equity!C21</f>
        <v>0</v>
      </c>
      <c r="G14" s="573">
        <f>Equity!D21</f>
        <v>-484.99635499970003</v>
      </c>
      <c r="H14" s="573">
        <f>Equity!F21</f>
        <v>0</v>
      </c>
      <c r="I14" s="573" t="e">
        <f>Equity!#REF!</f>
        <v>#REF!</v>
      </c>
      <c r="J14" s="573">
        <f>Equity!G21</f>
        <v>0</v>
      </c>
      <c r="K14" s="573">
        <f>Equity!H21</f>
        <v>-484.99635499970003</v>
      </c>
      <c r="L14" s="573">
        <f>Equity!I21</f>
        <v>0</v>
      </c>
      <c r="M14" s="573">
        <f>Equity!J21</f>
        <v>-484.99635499970003</v>
      </c>
    </row>
    <row r="15" spans="1:14" ht="16.5" x14ac:dyDescent="0.3">
      <c r="A15" s="515" t="s">
        <v>433</v>
      </c>
      <c r="B15" s="491" t="s">
        <v>493</v>
      </c>
      <c r="C15" s="491"/>
      <c r="D15" s="562"/>
      <c r="E15" s="573">
        <f>Equity!B23</f>
        <v>0</v>
      </c>
      <c r="F15" s="573">
        <f>Equity!C23</f>
        <v>0</v>
      </c>
      <c r="G15" s="573">
        <f>Equity!D23</f>
        <v>0</v>
      </c>
      <c r="H15" s="573">
        <f>Equity!F23</f>
        <v>0</v>
      </c>
      <c r="I15" s="573" t="e">
        <f>Equity!#REF!</f>
        <v>#REF!</v>
      </c>
      <c r="J15" s="573">
        <f>Equity!G23</f>
        <v>0</v>
      </c>
      <c r="K15" s="573">
        <f>Equity!H23</f>
        <v>0</v>
      </c>
      <c r="L15" s="573">
        <f>Equity!I23</f>
        <v>0</v>
      </c>
      <c r="M15" s="573">
        <f>Equity!J23</f>
        <v>0</v>
      </c>
    </row>
    <row r="16" spans="1:14" ht="16.5" x14ac:dyDescent="0.3">
      <c r="A16" s="515" t="s">
        <v>433</v>
      </c>
      <c r="B16" s="491" t="s">
        <v>252</v>
      </c>
      <c r="C16" s="491"/>
      <c r="D16" s="562"/>
      <c r="E16" s="573">
        <f>Equity!B24</f>
        <v>0</v>
      </c>
      <c r="F16" s="573">
        <f>Equity!C24</f>
        <v>0</v>
      </c>
      <c r="G16" s="573">
        <f>Equity!D24</f>
        <v>445.75545891840011</v>
      </c>
      <c r="H16" s="573">
        <f>Equity!F24</f>
        <v>0</v>
      </c>
      <c r="I16" s="573" t="e">
        <f>Equity!#REF!</f>
        <v>#REF!</v>
      </c>
      <c r="J16" s="573">
        <f>Equity!G24</f>
        <v>0</v>
      </c>
      <c r="K16" s="573">
        <f>Equity!H24</f>
        <v>445.75545891840011</v>
      </c>
      <c r="L16" s="573">
        <f>Equity!I24</f>
        <v>0</v>
      </c>
      <c r="M16" s="573">
        <f>Equity!J24</f>
        <v>445.75545891840011</v>
      </c>
    </row>
    <row r="17" spans="1:13" ht="27" x14ac:dyDescent="0.3">
      <c r="A17" s="515" t="s">
        <v>433</v>
      </c>
      <c r="B17" s="491" t="s">
        <v>494</v>
      </c>
      <c r="C17" s="491"/>
      <c r="D17" s="562"/>
      <c r="E17" s="573">
        <f>Equity!B26</f>
        <v>0</v>
      </c>
      <c r="F17" s="573">
        <f>Equity!C26</f>
        <v>0</v>
      </c>
      <c r="G17" s="573">
        <f>Equity!D26</f>
        <v>0</v>
      </c>
      <c r="H17" s="573">
        <f>Equity!F26</f>
        <v>1499.8706634936998</v>
      </c>
      <c r="I17" s="573" t="e">
        <f>Equity!#REF!</f>
        <v>#REF!</v>
      </c>
      <c r="J17" s="573">
        <f>Equity!G26</f>
        <v>0</v>
      </c>
      <c r="K17" s="573">
        <f>Equity!H26</f>
        <v>1413.6702656964999</v>
      </c>
      <c r="L17" s="573">
        <f>Equity!I26</f>
        <v>0</v>
      </c>
      <c r="M17" s="573">
        <f>Equity!J26</f>
        <v>1413.6702656964999</v>
      </c>
    </row>
    <row r="18" spans="1:13" ht="16.5" x14ac:dyDescent="0.3">
      <c r="A18" s="515" t="s">
        <v>433</v>
      </c>
      <c r="B18" s="491" t="s">
        <v>155</v>
      </c>
      <c r="C18" s="491"/>
      <c r="D18" s="562"/>
      <c r="E18" s="573">
        <f>Equity!B27</f>
        <v>0</v>
      </c>
      <c r="F18" s="573">
        <f>Equity!C27</f>
        <v>0</v>
      </c>
      <c r="G18" s="573">
        <f>Equity!D27</f>
        <v>0</v>
      </c>
      <c r="H18" s="573">
        <f>Equity!F27</f>
        <v>-8.1914511253000022</v>
      </c>
      <c r="I18" s="573" t="e">
        <f>Equity!#REF!</f>
        <v>#REF!</v>
      </c>
      <c r="J18" s="573">
        <f>Equity!G27</f>
        <v>0</v>
      </c>
      <c r="K18" s="573">
        <f>Equity!H27</f>
        <v>-8.1914511253000022</v>
      </c>
      <c r="L18" s="573">
        <f>Equity!I27</f>
        <v>0</v>
      </c>
      <c r="M18" s="573">
        <f>Equity!J27</f>
        <v>-8.1914511253000022</v>
      </c>
    </row>
    <row r="19" spans="1:13" ht="27" x14ac:dyDescent="0.3">
      <c r="A19" s="515" t="s">
        <v>433</v>
      </c>
      <c r="B19" s="491" t="s">
        <v>451</v>
      </c>
      <c r="C19" s="491"/>
      <c r="D19" s="562"/>
      <c r="E19" s="573">
        <f>Equity!B30</f>
        <v>0</v>
      </c>
      <c r="F19" s="573">
        <f>Equity!C30</f>
        <v>0</v>
      </c>
      <c r="G19" s="573">
        <f>Equity!D30</f>
        <v>835.70126731059986</v>
      </c>
      <c r="H19" s="573">
        <f>Equity!F30</f>
        <v>-52.255513099100007</v>
      </c>
      <c r="I19" s="573" t="e">
        <f>Equity!#REF!</f>
        <v>#REF!</v>
      </c>
      <c r="J19" s="573">
        <f>Equity!G30</f>
        <v>0</v>
      </c>
      <c r="K19" s="573">
        <f>Equity!H30</f>
        <v>783.44575421149989</v>
      </c>
      <c r="L19" s="573">
        <f>Equity!I30</f>
        <v>0</v>
      </c>
      <c r="M19" s="573">
        <f>Equity!J30</f>
        <v>783.44575421149989</v>
      </c>
    </row>
    <row r="20" spans="1:13" ht="16.5" x14ac:dyDescent="0.3">
      <c r="A20" s="515" t="s">
        <v>433</v>
      </c>
      <c r="B20" s="491" t="s">
        <v>171</v>
      </c>
      <c r="C20" s="491"/>
      <c r="D20" s="562"/>
      <c r="E20" s="573">
        <f>Equity!B32+Equity!B31</f>
        <v>0</v>
      </c>
      <c r="F20" s="573">
        <f>Equity!C32+Equity!C31</f>
        <v>9.6243552554002463</v>
      </c>
      <c r="G20" s="573">
        <f>Equity!D32+Equity!D31</f>
        <v>0</v>
      </c>
      <c r="H20" s="573">
        <f>Equity!F32+Equity!F31</f>
        <v>0</v>
      </c>
      <c r="I20" s="573" t="e">
        <f>Equity!#REF!+Equity!#REF!</f>
        <v>#REF!</v>
      </c>
      <c r="J20" s="573">
        <f>Equity!G32+Equity!G31</f>
        <v>0</v>
      </c>
      <c r="K20" s="573">
        <f>Equity!H32+Equity!H31</f>
        <v>9.6243552554002463</v>
      </c>
      <c r="L20" s="573">
        <f>Equity!I32+Equity!I31</f>
        <v>-0.91033133439999991</v>
      </c>
      <c r="M20" s="573">
        <f>Equity!J32+Equity!J31</f>
        <v>8.7140239210002459</v>
      </c>
    </row>
    <row r="21" spans="1:13" ht="16.5" x14ac:dyDescent="0.3">
      <c r="A21" s="564" t="s">
        <v>457</v>
      </c>
      <c r="B21" s="565" t="s">
        <v>497</v>
      </c>
      <c r="C21" s="565"/>
      <c r="D21" s="566"/>
      <c r="E21" s="574">
        <f>SUM(E13:E20)</f>
        <v>0</v>
      </c>
      <c r="F21" s="574">
        <f t="shared" ref="F21:M21" si="0">SUM(F13:F20)</f>
        <v>9.6243552554002463</v>
      </c>
      <c r="G21" s="574">
        <f t="shared" si="0"/>
        <v>-1378.9790709124011</v>
      </c>
      <c r="H21" s="574">
        <f t="shared" si="0"/>
        <v>1439.4236992692997</v>
      </c>
      <c r="I21" s="574" t="e">
        <f t="shared" si="0"/>
        <v>#REF!</v>
      </c>
      <c r="J21" s="574">
        <f t="shared" si="0"/>
        <v>0</v>
      </c>
      <c r="K21" s="574">
        <f t="shared" si="0"/>
        <v>-16.131414184900905</v>
      </c>
      <c r="L21" s="574">
        <f t="shared" si="0"/>
        <v>-0.91033133439999991</v>
      </c>
      <c r="M21" s="574">
        <f t="shared" si="0"/>
        <v>-17.041745519300903</v>
      </c>
    </row>
    <row r="22" spans="1:13" ht="16.5" x14ac:dyDescent="0.3">
      <c r="A22" s="513" t="s">
        <v>431</v>
      </c>
      <c r="B22" s="491"/>
      <c r="C22" s="491"/>
      <c r="D22" s="562"/>
      <c r="E22" s="573"/>
      <c r="F22" s="573"/>
      <c r="G22" s="573"/>
      <c r="H22" s="573"/>
      <c r="I22" s="573"/>
      <c r="J22" s="573"/>
      <c r="K22" s="573"/>
      <c r="L22" s="573"/>
      <c r="M22" s="573"/>
    </row>
    <row r="23" spans="1:13" ht="16.5" x14ac:dyDescent="0.3">
      <c r="A23" s="564" t="s">
        <v>457</v>
      </c>
      <c r="B23" s="565" t="s">
        <v>526</v>
      </c>
      <c r="C23" s="565"/>
      <c r="D23" s="566"/>
      <c r="E23" s="574">
        <f>E21+E11</f>
        <v>0</v>
      </c>
      <c r="F23" s="574">
        <f>F21+F11</f>
        <v>628.23020634680029</v>
      </c>
      <c r="G23" s="574">
        <f>G21+G11</f>
        <v>-1378.9790709124011</v>
      </c>
      <c r="H23" s="574">
        <f t="shared" ref="H23:M23" si="1">H21+H11</f>
        <v>1439.4236992692997</v>
      </c>
      <c r="I23" s="574" t="e">
        <f t="shared" si="1"/>
        <v>#REF!</v>
      </c>
      <c r="J23" s="574">
        <f t="shared" si="1"/>
        <v>0</v>
      </c>
      <c r="K23" s="574">
        <f t="shared" si="1"/>
        <v>602.47443690649914</v>
      </c>
      <c r="L23" s="574">
        <f t="shared" si="1"/>
        <v>-4.3455478499999867E-2</v>
      </c>
      <c r="M23" s="574">
        <f t="shared" si="1"/>
        <v>602.4309814279992</v>
      </c>
    </row>
    <row r="24" spans="1:13" ht="16.5" x14ac:dyDescent="0.3">
      <c r="A24" s="515" t="s">
        <v>433</v>
      </c>
      <c r="B24" s="491" t="s">
        <v>150</v>
      </c>
      <c r="C24" s="491"/>
      <c r="D24" s="567"/>
      <c r="E24" s="573">
        <f>Equity!B37</f>
        <v>0.78896000000000088</v>
      </c>
      <c r="F24" s="573">
        <f>Equity!C37</f>
        <v>0</v>
      </c>
      <c r="G24" s="573">
        <f>Equity!D37</f>
        <v>0</v>
      </c>
      <c r="H24" s="573">
        <f>Equity!F37</f>
        <v>0</v>
      </c>
      <c r="I24" s="573" t="e">
        <f>Equity!#REF!</f>
        <v>#REF!</v>
      </c>
      <c r="J24" s="573">
        <f>Equity!G37</f>
        <v>0</v>
      </c>
      <c r="K24" s="573">
        <f>Equity!H37</f>
        <v>0.78896000000000088</v>
      </c>
      <c r="L24" s="573">
        <f>Equity!I37</f>
        <v>0</v>
      </c>
      <c r="M24" s="573">
        <f>Equity!J37</f>
        <v>0.78896000000000088</v>
      </c>
    </row>
    <row r="25" spans="1:13" ht="16.5" x14ac:dyDescent="0.3">
      <c r="A25" s="515" t="s">
        <v>433</v>
      </c>
      <c r="B25" s="491" t="s">
        <v>133</v>
      </c>
      <c r="C25" s="491"/>
      <c r="D25" s="567"/>
      <c r="E25" s="573">
        <f>Equity!B39</f>
        <v>0</v>
      </c>
      <c r="F25" s="573">
        <f>Equity!C39</f>
        <v>51.538789549500237</v>
      </c>
      <c r="G25" s="573">
        <f>Equity!D39</f>
        <v>0</v>
      </c>
      <c r="H25" s="573">
        <f>Equity!F39</f>
        <v>0</v>
      </c>
      <c r="I25" s="573" t="e">
        <f>Equity!#REF!</f>
        <v>#REF!</v>
      </c>
      <c r="J25" s="573">
        <f>Equity!G39</f>
        <v>0</v>
      </c>
      <c r="K25" s="573">
        <f>Equity!H39</f>
        <v>51.538789549500237</v>
      </c>
      <c r="L25" s="573">
        <f>Equity!I39</f>
        <v>0</v>
      </c>
      <c r="M25" s="573">
        <f>Equity!J39</f>
        <v>51.538789549500237</v>
      </c>
    </row>
    <row r="26" spans="1:13" ht="16.5" x14ac:dyDescent="0.3">
      <c r="A26" s="515" t="s">
        <v>433</v>
      </c>
      <c r="B26" s="576" t="s">
        <v>158</v>
      </c>
      <c r="C26" s="491"/>
      <c r="D26" s="567"/>
      <c r="E26" s="573">
        <f>Equity!B42</f>
        <v>-210.759614</v>
      </c>
      <c r="F26" s="573">
        <f>Equity!C42</f>
        <v>-292.27591999999999</v>
      </c>
      <c r="G26" s="573">
        <f>Equity!D42</f>
        <v>0</v>
      </c>
      <c r="H26" s="573">
        <f>Equity!F42</f>
        <v>0</v>
      </c>
      <c r="I26" s="573" t="e">
        <f>Equity!#REF!</f>
        <v>#REF!</v>
      </c>
      <c r="J26" s="573">
        <f>Equity!G42</f>
        <v>0</v>
      </c>
      <c r="K26" s="573">
        <f>Equity!H42</f>
        <v>-503.03553399999998</v>
      </c>
      <c r="L26" s="573">
        <f>Equity!I42</f>
        <v>0</v>
      </c>
      <c r="M26" s="573">
        <f>Equity!J42</f>
        <v>-503.03553399999998</v>
      </c>
    </row>
    <row r="27" spans="1:13" ht="16.5" x14ac:dyDescent="0.3">
      <c r="A27" s="515" t="s">
        <v>433</v>
      </c>
      <c r="B27" s="576" t="s">
        <v>415</v>
      </c>
      <c r="C27" s="491"/>
      <c r="D27" s="562"/>
      <c r="E27" s="573">
        <f>Equity!B39</f>
        <v>0</v>
      </c>
      <c r="F27" s="573">
        <f>Equity!C39</f>
        <v>51.538789549500237</v>
      </c>
      <c r="G27" s="573">
        <f>Equity!D39</f>
        <v>0</v>
      </c>
      <c r="H27" s="573">
        <f>Equity!F39</f>
        <v>0</v>
      </c>
      <c r="I27" s="573" t="e">
        <f>Equity!#REF!</f>
        <v>#REF!</v>
      </c>
      <c r="J27" s="573">
        <f>Equity!G39</f>
        <v>0</v>
      </c>
      <c r="K27" s="573">
        <f>Equity!H39</f>
        <v>51.538789549500237</v>
      </c>
      <c r="L27" s="573">
        <f>Equity!I39</f>
        <v>0</v>
      </c>
      <c r="M27" s="573">
        <f>Equity!J39</f>
        <v>51.538789549500237</v>
      </c>
    </row>
    <row r="28" spans="1:13" ht="16.5" x14ac:dyDescent="0.3">
      <c r="A28" s="515" t="s">
        <v>433</v>
      </c>
      <c r="B28" s="576" t="s">
        <v>528</v>
      </c>
      <c r="C28" s="491"/>
      <c r="D28" s="562"/>
      <c r="E28" s="573">
        <f>Equity!B45</f>
        <v>0</v>
      </c>
      <c r="F28" s="573">
        <f>Equity!C45</f>
        <v>0</v>
      </c>
      <c r="G28" s="573">
        <f>Equity!D45</f>
        <v>0</v>
      </c>
      <c r="H28" s="573">
        <f>Equity!F45</f>
        <v>0</v>
      </c>
      <c r="I28" s="573" t="e">
        <f>Equity!#REF!</f>
        <v>#REF!</v>
      </c>
      <c r="J28" s="573">
        <f>Equity!G45</f>
        <v>0</v>
      </c>
      <c r="K28" s="573">
        <f>Equity!H45</f>
        <v>0</v>
      </c>
      <c r="L28" s="573">
        <f>Equity!I45</f>
        <v>0</v>
      </c>
      <c r="M28" s="573">
        <f>Equity!J45</f>
        <v>0</v>
      </c>
    </row>
    <row r="29" spans="1:13" ht="16.5" x14ac:dyDescent="0.3">
      <c r="A29" s="515" t="s">
        <v>433</v>
      </c>
      <c r="B29" s="576" t="s">
        <v>380</v>
      </c>
      <c r="C29" s="491"/>
      <c r="D29" s="562"/>
      <c r="E29" s="573">
        <f>Equity!B46</f>
        <v>0</v>
      </c>
      <c r="F29" s="573">
        <f>Equity!C46</f>
        <v>-28.250709000000004</v>
      </c>
      <c r="G29" s="573">
        <f>Equity!D46</f>
        <v>0</v>
      </c>
      <c r="H29" s="573">
        <f>Equity!F46</f>
        <v>0</v>
      </c>
      <c r="I29" s="573" t="e">
        <f>Equity!#REF!</f>
        <v>#REF!</v>
      </c>
      <c r="J29" s="573">
        <f>Equity!G46</f>
        <v>0</v>
      </c>
      <c r="K29" s="573">
        <f>Equity!H46</f>
        <v>-28.250709000000004</v>
      </c>
      <c r="L29" s="573">
        <f>Equity!I46</f>
        <v>0</v>
      </c>
      <c r="M29" s="573">
        <f>Equity!J46</f>
        <v>-28.250709000000004</v>
      </c>
    </row>
    <row r="30" spans="1:13" ht="16.5" x14ac:dyDescent="0.3">
      <c r="A30" s="515" t="s">
        <v>433</v>
      </c>
      <c r="B30" s="491" t="s">
        <v>213</v>
      </c>
      <c r="C30" s="491"/>
      <c r="D30" s="562"/>
      <c r="E30" s="573">
        <f>Equity!B43</f>
        <v>0</v>
      </c>
      <c r="F30" s="573">
        <f>Equity!C43</f>
        <v>0</v>
      </c>
      <c r="G30" s="573">
        <f>Equity!D43</f>
        <v>0</v>
      </c>
      <c r="H30" s="573">
        <f>Equity!F43</f>
        <v>0</v>
      </c>
      <c r="I30" s="573" t="e">
        <f>Equity!#REF!</f>
        <v>#REF!</v>
      </c>
      <c r="J30" s="573">
        <f>Equity!G43</f>
        <v>0</v>
      </c>
      <c r="K30" s="573">
        <f>Equity!H43</f>
        <v>0</v>
      </c>
      <c r="L30" s="573">
        <f>Equity!I43</f>
        <v>0</v>
      </c>
      <c r="M30" s="573">
        <f>Equity!J43</f>
        <v>0</v>
      </c>
    </row>
    <row r="31" spans="1:13" ht="16.5" x14ac:dyDescent="0.3">
      <c r="A31" s="515" t="s">
        <v>433</v>
      </c>
      <c r="B31" s="491" t="s">
        <v>255</v>
      </c>
      <c r="C31" s="491"/>
      <c r="D31" s="562"/>
      <c r="E31" s="573">
        <f>Equity!B46</f>
        <v>0</v>
      </c>
      <c r="F31" s="573">
        <f>Equity!C52</f>
        <v>-111.099217</v>
      </c>
      <c r="G31" s="573">
        <f>Equity!D52</f>
        <v>0</v>
      </c>
      <c r="H31" s="573">
        <f>Equity!F52</f>
        <v>0</v>
      </c>
      <c r="I31" s="573" t="e">
        <f>Equity!#REF!</f>
        <v>#REF!</v>
      </c>
      <c r="J31" s="573">
        <f>Equity!G52</f>
        <v>0</v>
      </c>
      <c r="K31" s="573">
        <f>Equity!H52</f>
        <v>-111.099217</v>
      </c>
      <c r="L31" s="573">
        <f>Equity!I52</f>
        <v>0</v>
      </c>
      <c r="M31" s="573">
        <f>Equity!J52</f>
        <v>-111.099217</v>
      </c>
    </row>
    <row r="32" spans="1:13" ht="16.5" x14ac:dyDescent="0.3">
      <c r="A32" s="515" t="s">
        <v>433</v>
      </c>
      <c r="B32" s="576" t="s">
        <v>557</v>
      </c>
      <c r="C32" s="491"/>
      <c r="D32" s="562"/>
      <c r="E32" s="573">
        <f>Equity!B51</f>
        <v>0</v>
      </c>
      <c r="F32" s="573">
        <f>Equity!C51</f>
        <v>0</v>
      </c>
      <c r="G32" s="573">
        <f>Equity!D51</f>
        <v>0</v>
      </c>
      <c r="H32" s="573">
        <f>Equity!F51</f>
        <v>0</v>
      </c>
      <c r="I32" s="573" t="e">
        <f>Equity!#REF!</f>
        <v>#REF!</v>
      </c>
      <c r="J32" s="573">
        <f>Equity!G51</f>
        <v>0</v>
      </c>
      <c r="K32" s="573">
        <f>Equity!H51</f>
        <v>0</v>
      </c>
      <c r="L32" s="573">
        <f>Equity!I51</f>
        <v>0</v>
      </c>
      <c r="M32" s="573">
        <f>Equity!J51</f>
        <v>0</v>
      </c>
    </row>
    <row r="33" spans="1:13" ht="16.5" x14ac:dyDescent="0.3">
      <c r="A33" s="515" t="s">
        <v>433</v>
      </c>
      <c r="B33" s="491" t="s">
        <v>509</v>
      </c>
      <c r="C33" s="491"/>
      <c r="D33" s="562"/>
      <c r="E33" s="573">
        <f>Equity!B54</f>
        <v>0</v>
      </c>
      <c r="F33" s="573">
        <f>Equity!C54</f>
        <v>-6.5802697207999987</v>
      </c>
      <c r="G33" s="573">
        <f>Equity!D54</f>
        <v>0</v>
      </c>
      <c r="H33" s="573">
        <f>Equity!F54</f>
        <v>0</v>
      </c>
      <c r="I33" s="573" t="e">
        <f>Equity!#REF!</f>
        <v>#REF!</v>
      </c>
      <c r="J33" s="573">
        <f>Equity!G54</f>
        <v>-26.615976999999997</v>
      </c>
      <c r="K33" s="573">
        <f>Equity!H54</f>
        <v>-33.196246720799998</v>
      </c>
      <c r="L33" s="573">
        <f>Equity!I54</f>
        <v>0</v>
      </c>
      <c r="M33" s="573">
        <f>Equity!J54</f>
        <v>-33.196246720799998</v>
      </c>
    </row>
    <row r="34" spans="1:13" ht="16.5" x14ac:dyDescent="0.3">
      <c r="A34" s="515" t="s">
        <v>433</v>
      </c>
      <c r="B34" s="561" t="s">
        <v>171</v>
      </c>
      <c r="C34" s="561"/>
      <c r="D34" s="562"/>
      <c r="E34" s="573"/>
      <c r="F34" s="572"/>
      <c r="G34" s="573"/>
      <c r="H34" s="573"/>
      <c r="I34" s="573"/>
      <c r="J34" s="573"/>
      <c r="K34" s="572"/>
      <c r="L34" s="573"/>
      <c r="M34" s="572"/>
    </row>
    <row r="35" spans="1:13" ht="16.5" x14ac:dyDescent="0.3">
      <c r="A35" s="568" t="s">
        <v>512</v>
      </c>
      <c r="B35" s="569" t="s">
        <v>405</v>
      </c>
      <c r="C35" s="569"/>
      <c r="D35" s="570" t="s">
        <v>513</v>
      </c>
      <c r="E35" s="575">
        <f t="shared" ref="E35:M35" si="2">SUM(E23:E34)+E10</f>
        <v>8386.9569319999991</v>
      </c>
      <c r="F35" s="575">
        <f t="shared" si="2"/>
        <v>9369.5259041075096</v>
      </c>
      <c r="G35" s="575">
        <f t="shared" si="2"/>
        <v>6929.1302823307815</v>
      </c>
      <c r="H35" s="575">
        <f t="shared" si="2"/>
        <v>1362.2453206193172</v>
      </c>
      <c r="I35" s="575" t="e">
        <f t="shared" si="2"/>
        <v>#REF!</v>
      </c>
      <c r="J35" s="575">
        <f t="shared" si="2"/>
        <v>3800.278914</v>
      </c>
      <c r="K35" s="575">
        <f t="shared" si="2"/>
        <v>28150.817540786407</v>
      </c>
      <c r="L35" s="575">
        <f t="shared" si="2"/>
        <v>8.8620976311999993</v>
      </c>
      <c r="M35" s="575">
        <f t="shared" si="2"/>
        <v>28159.679638417609</v>
      </c>
    </row>
    <row r="36" spans="1:13" ht="16.5" x14ac:dyDescent="0.3">
      <c r="A36" s="515" t="s">
        <v>522</v>
      </c>
      <c r="B36" s="491" t="s">
        <v>523</v>
      </c>
    </row>
    <row r="37" spans="1:13" x14ac:dyDescent="0.2">
      <c r="M37" s="496" t="s">
        <v>467</v>
      </c>
    </row>
    <row r="40" spans="1:13" x14ac:dyDescent="0.2">
      <c r="B40" s="533" t="s">
        <v>468</v>
      </c>
      <c r="C40" s="535"/>
      <c r="D40" s="535"/>
      <c r="E40" s="535"/>
      <c r="F40" s="535"/>
      <c r="G40" s="535"/>
      <c r="H40" s="535"/>
      <c r="I40" s="535"/>
      <c r="J40" s="535"/>
      <c r="K40" s="535"/>
      <c r="L40" s="535"/>
      <c r="M40" s="536"/>
    </row>
    <row r="41" spans="1:13" x14ac:dyDescent="0.2">
      <c r="B41" s="577" t="str">
        <f>B21</f>
        <v>Total other comprehensive income / (Loss)</v>
      </c>
      <c r="C41" s="111"/>
      <c r="D41" s="111"/>
      <c r="E41" s="538">
        <f>E21-Equity!B33</f>
        <v>0</v>
      </c>
      <c r="F41" s="538">
        <f>F21-Equity!C33</f>
        <v>0</v>
      </c>
      <c r="G41" s="538">
        <f>G21-Equity!D33</f>
        <v>457.81979229670014</v>
      </c>
      <c r="H41" s="538">
        <f>H21-Equity!F33</f>
        <v>76.298374158700199</v>
      </c>
      <c r="I41" s="538" t="e">
        <f>I21-Equity!#REF!</f>
        <v>#REF!</v>
      </c>
      <c r="J41" s="538">
        <f>J21-Equity!G33</f>
        <v>0</v>
      </c>
      <c r="K41" s="538">
        <f>K21-Equity!H33</f>
        <v>368.77965696459967</v>
      </c>
      <c r="L41" s="538">
        <f>L21-Equity!I33</f>
        <v>0</v>
      </c>
      <c r="M41" s="539">
        <f>M21-Equity!J33</f>
        <v>368.77965696459967</v>
      </c>
    </row>
    <row r="42" spans="1:13" x14ac:dyDescent="0.2">
      <c r="B42" s="577" t="str">
        <f>B23</f>
        <v>Total comprehensive income / (loss) for 2012</v>
      </c>
      <c r="C42" s="111"/>
      <c r="D42" s="111"/>
      <c r="E42" s="538">
        <f>E23-Equity!B35</f>
        <v>0</v>
      </c>
      <c r="F42" s="538">
        <f>F23-Equity!C35</f>
        <v>0</v>
      </c>
      <c r="G42" s="538">
        <f>G23-Equity!D35</f>
        <v>457.81979229670014</v>
      </c>
      <c r="H42" s="538">
        <f>H23-Equity!F35</f>
        <v>76.298374158700199</v>
      </c>
      <c r="I42" s="538" t="e">
        <f>I23-Equity!#REF!</f>
        <v>#REF!</v>
      </c>
      <c r="J42" s="538">
        <f>J23-Equity!G35</f>
        <v>0</v>
      </c>
      <c r="K42" s="538">
        <f>K23-Equity!H35</f>
        <v>368.77965696459967</v>
      </c>
      <c r="L42" s="538">
        <f>L23-Equity!I35</f>
        <v>0</v>
      </c>
      <c r="M42" s="539">
        <f>M23-Equity!J35</f>
        <v>368.77965696459967</v>
      </c>
    </row>
    <row r="43" spans="1:13" x14ac:dyDescent="0.2">
      <c r="B43" s="577" t="str">
        <f>B35</f>
        <v>At December 31, 2012</v>
      </c>
      <c r="C43" s="111"/>
      <c r="D43" s="111"/>
      <c r="E43" s="538">
        <f>E35-Equity!B57</f>
        <v>-0.1134490000004007</v>
      </c>
      <c r="F43" s="538">
        <f>F35-Equity!C57</f>
        <v>50.438863865419989</v>
      </c>
      <c r="G43" s="538">
        <f>G35-Equity!D57</f>
        <v>457.82229036630179</v>
      </c>
      <c r="H43" s="538">
        <f>H35-Equity!F57</f>
        <v>76.299936250601149</v>
      </c>
      <c r="I43" s="538" t="e">
        <f>I35-Equity!#REF!</f>
        <v>#REF!</v>
      </c>
      <c r="J43" s="538">
        <f>J35-Equity!G57</f>
        <v>0</v>
      </c>
      <c r="K43" s="538">
        <f>K35-Equity!H57</f>
        <v>419.10913199151037</v>
      </c>
      <c r="L43" s="538">
        <f>L35-Equity!I57</f>
        <v>0</v>
      </c>
      <c r="M43" s="539">
        <f>M35-Equity!J57</f>
        <v>419.10913199151037</v>
      </c>
    </row>
    <row r="44" spans="1:13" x14ac:dyDescent="0.2">
      <c r="B44" s="540"/>
      <c r="C44" s="541"/>
      <c r="D44" s="541"/>
      <c r="E44" s="541"/>
      <c r="F44" s="541"/>
      <c r="G44" s="541"/>
      <c r="H44" s="541"/>
      <c r="I44" s="541"/>
      <c r="J44" s="541"/>
      <c r="K44" s="541"/>
      <c r="L44" s="541"/>
      <c r="M44" s="54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D54"/>
  <sheetViews>
    <sheetView topLeftCell="A19" workbookViewId="0">
      <selection activeCell="D40" sqref="D40"/>
    </sheetView>
  </sheetViews>
  <sheetFormatPr defaultRowHeight="12.75" x14ac:dyDescent="0.2"/>
  <cols>
    <col min="1" max="1" width="51.85546875" customWidth="1"/>
    <col min="2" max="2" width="43.140625" customWidth="1"/>
    <col min="3" max="3" width="9.140625" style="126"/>
    <col min="257" max="257" width="51.85546875" customWidth="1"/>
    <col min="258" max="258" width="43.140625" customWidth="1"/>
    <col min="513" max="513" width="51.85546875" customWidth="1"/>
    <col min="514" max="514" width="43.140625" customWidth="1"/>
    <col min="769" max="769" width="51.85546875" customWidth="1"/>
    <col min="770" max="770" width="43.140625" customWidth="1"/>
    <col min="1025" max="1025" width="51.85546875" customWidth="1"/>
    <col min="1026" max="1026" width="43.140625" customWidth="1"/>
    <col min="1281" max="1281" width="51.85546875" customWidth="1"/>
    <col min="1282" max="1282" width="43.140625" customWidth="1"/>
    <col min="1537" max="1537" width="51.85546875" customWidth="1"/>
    <col min="1538" max="1538" width="43.140625" customWidth="1"/>
    <col min="1793" max="1793" width="51.85546875" customWidth="1"/>
    <col min="1794" max="1794" width="43.140625" customWidth="1"/>
    <col min="2049" max="2049" width="51.85546875" customWidth="1"/>
    <col min="2050" max="2050" width="43.140625" customWidth="1"/>
    <col min="2305" max="2305" width="51.85546875" customWidth="1"/>
    <col min="2306" max="2306" width="43.140625" customWidth="1"/>
    <col min="2561" max="2561" width="51.85546875" customWidth="1"/>
    <col min="2562" max="2562" width="43.140625" customWidth="1"/>
    <col min="2817" max="2817" width="51.85546875" customWidth="1"/>
    <col min="2818" max="2818" width="43.140625" customWidth="1"/>
    <col min="3073" max="3073" width="51.85546875" customWidth="1"/>
    <col min="3074" max="3074" width="43.140625" customWidth="1"/>
    <col min="3329" max="3329" width="51.85546875" customWidth="1"/>
    <col min="3330" max="3330" width="43.140625" customWidth="1"/>
    <col min="3585" max="3585" width="51.85546875" customWidth="1"/>
    <col min="3586" max="3586" width="43.140625" customWidth="1"/>
    <col min="3841" max="3841" width="51.85546875" customWidth="1"/>
    <col min="3842" max="3842" width="43.140625" customWidth="1"/>
    <col min="4097" max="4097" width="51.85546875" customWidth="1"/>
    <col min="4098" max="4098" width="43.140625" customWidth="1"/>
    <col min="4353" max="4353" width="51.85546875" customWidth="1"/>
    <col min="4354" max="4354" width="43.140625" customWidth="1"/>
    <col min="4609" max="4609" width="51.85546875" customWidth="1"/>
    <col min="4610" max="4610" width="43.140625" customWidth="1"/>
    <col min="4865" max="4865" width="51.85546875" customWidth="1"/>
    <col min="4866" max="4866" width="43.140625" customWidth="1"/>
    <col min="5121" max="5121" width="51.85546875" customWidth="1"/>
    <col min="5122" max="5122" width="43.140625" customWidth="1"/>
    <col min="5377" max="5377" width="51.85546875" customWidth="1"/>
    <col min="5378" max="5378" width="43.140625" customWidth="1"/>
    <col min="5633" max="5633" width="51.85546875" customWidth="1"/>
    <col min="5634" max="5634" width="43.140625" customWidth="1"/>
    <col min="5889" max="5889" width="51.85546875" customWidth="1"/>
    <col min="5890" max="5890" width="43.140625" customWidth="1"/>
    <col min="6145" max="6145" width="51.85546875" customWidth="1"/>
    <col min="6146" max="6146" width="43.140625" customWidth="1"/>
    <col min="6401" max="6401" width="51.85546875" customWidth="1"/>
    <col min="6402" max="6402" width="43.140625" customWidth="1"/>
    <col min="6657" max="6657" width="51.85546875" customWidth="1"/>
    <col min="6658" max="6658" width="43.140625" customWidth="1"/>
    <col min="6913" max="6913" width="51.85546875" customWidth="1"/>
    <col min="6914" max="6914" width="43.140625" customWidth="1"/>
    <col min="7169" max="7169" width="51.85546875" customWidth="1"/>
    <col min="7170" max="7170" width="43.140625" customWidth="1"/>
    <col min="7425" max="7425" width="51.85546875" customWidth="1"/>
    <col min="7426" max="7426" width="43.140625" customWidth="1"/>
    <col min="7681" max="7681" width="51.85546875" customWidth="1"/>
    <col min="7682" max="7682" width="43.140625" customWidth="1"/>
    <col min="7937" max="7937" width="51.85546875" customWidth="1"/>
    <col min="7938" max="7938" width="43.140625" customWidth="1"/>
    <col min="8193" max="8193" width="51.85546875" customWidth="1"/>
    <col min="8194" max="8194" width="43.140625" customWidth="1"/>
    <col min="8449" max="8449" width="51.85546875" customWidth="1"/>
    <col min="8450" max="8450" width="43.140625" customWidth="1"/>
    <col min="8705" max="8705" width="51.85546875" customWidth="1"/>
    <col min="8706" max="8706" width="43.140625" customWidth="1"/>
    <col min="8961" max="8961" width="51.85546875" customWidth="1"/>
    <col min="8962" max="8962" width="43.140625" customWidth="1"/>
    <col min="9217" max="9217" width="51.85546875" customWidth="1"/>
    <col min="9218" max="9218" width="43.140625" customWidth="1"/>
    <col min="9473" max="9473" width="51.85546875" customWidth="1"/>
    <col min="9474" max="9474" width="43.140625" customWidth="1"/>
    <col min="9729" max="9729" width="51.85546875" customWidth="1"/>
    <col min="9730" max="9730" width="43.140625" customWidth="1"/>
    <col min="9985" max="9985" width="51.85546875" customWidth="1"/>
    <col min="9986" max="9986" width="43.140625" customWidth="1"/>
    <col min="10241" max="10241" width="51.85546875" customWidth="1"/>
    <col min="10242" max="10242" width="43.140625" customWidth="1"/>
    <col min="10497" max="10497" width="51.85546875" customWidth="1"/>
    <col min="10498" max="10498" width="43.140625" customWidth="1"/>
    <col min="10753" max="10753" width="51.85546875" customWidth="1"/>
    <col min="10754" max="10754" width="43.140625" customWidth="1"/>
    <col min="11009" max="11009" width="51.85546875" customWidth="1"/>
    <col min="11010" max="11010" width="43.140625" customWidth="1"/>
    <col min="11265" max="11265" width="51.85546875" customWidth="1"/>
    <col min="11266" max="11266" width="43.140625" customWidth="1"/>
    <col min="11521" max="11521" width="51.85546875" customWidth="1"/>
    <col min="11522" max="11522" width="43.140625" customWidth="1"/>
    <col min="11777" max="11777" width="51.85546875" customWidth="1"/>
    <col min="11778" max="11778" width="43.140625" customWidth="1"/>
    <col min="12033" max="12033" width="51.85546875" customWidth="1"/>
    <col min="12034" max="12034" width="43.140625" customWidth="1"/>
    <col min="12289" max="12289" width="51.85546875" customWidth="1"/>
    <col min="12290" max="12290" width="43.140625" customWidth="1"/>
    <col min="12545" max="12545" width="51.85546875" customWidth="1"/>
    <col min="12546" max="12546" width="43.140625" customWidth="1"/>
    <col min="12801" max="12801" width="51.85546875" customWidth="1"/>
    <col min="12802" max="12802" width="43.140625" customWidth="1"/>
    <col min="13057" max="13057" width="51.85546875" customWidth="1"/>
    <col min="13058" max="13058" width="43.140625" customWidth="1"/>
    <col min="13313" max="13313" width="51.85546875" customWidth="1"/>
    <col min="13314" max="13314" width="43.140625" customWidth="1"/>
    <col min="13569" max="13569" width="51.85546875" customWidth="1"/>
    <col min="13570" max="13570" width="43.140625" customWidth="1"/>
    <col min="13825" max="13825" width="51.85546875" customWidth="1"/>
    <col min="13826" max="13826" width="43.140625" customWidth="1"/>
    <col min="14081" max="14081" width="51.85546875" customWidth="1"/>
    <col min="14082" max="14082" width="43.140625" customWidth="1"/>
    <col min="14337" max="14337" width="51.85546875" customWidth="1"/>
    <col min="14338" max="14338" width="43.140625" customWidth="1"/>
    <col min="14593" max="14593" width="51.85546875" customWidth="1"/>
    <col min="14594" max="14594" width="43.140625" customWidth="1"/>
    <col min="14849" max="14849" width="51.85546875" customWidth="1"/>
    <col min="14850" max="14850" width="43.140625" customWidth="1"/>
    <col min="15105" max="15105" width="51.85546875" customWidth="1"/>
    <col min="15106" max="15106" width="43.140625" customWidth="1"/>
    <col min="15361" max="15361" width="51.85546875" customWidth="1"/>
    <col min="15362" max="15362" width="43.140625" customWidth="1"/>
    <col min="15617" max="15617" width="51.85546875" customWidth="1"/>
    <col min="15618" max="15618" width="43.140625" customWidth="1"/>
    <col min="15873" max="15873" width="51.85546875" customWidth="1"/>
    <col min="15874" max="15874" width="43.140625" customWidth="1"/>
    <col min="16129" max="16129" width="51.85546875" customWidth="1"/>
    <col min="16130" max="16130" width="43.140625" customWidth="1"/>
  </cols>
  <sheetData>
    <row r="1" spans="1:4" ht="18.75" x14ac:dyDescent="0.3">
      <c r="A1" s="114" t="s">
        <v>350</v>
      </c>
      <c r="B1" s="115"/>
      <c r="C1" s="121"/>
    </row>
    <row r="2" spans="1:4" ht="18.75" x14ac:dyDescent="0.3">
      <c r="A2" s="116"/>
      <c r="B2" s="111"/>
      <c r="C2" s="122"/>
    </row>
    <row r="3" spans="1:4" ht="15.75" thickBot="1" x14ac:dyDescent="0.3">
      <c r="A3" s="117" t="s">
        <v>351</v>
      </c>
      <c r="B3" s="111"/>
      <c r="C3" s="122"/>
    </row>
    <row r="4" spans="1:4" x14ac:dyDescent="0.2">
      <c r="A4" s="118" t="s">
        <v>352</v>
      </c>
      <c r="B4" s="111"/>
      <c r="C4" s="127"/>
    </row>
    <row r="5" spans="1:4" x14ac:dyDescent="0.2">
      <c r="A5" s="118" t="s">
        <v>353</v>
      </c>
      <c r="B5" s="111"/>
      <c r="C5" s="123"/>
    </row>
    <row r="6" spans="1:4" x14ac:dyDescent="0.2">
      <c r="A6" s="118"/>
      <c r="B6" s="111" t="s">
        <v>354</v>
      </c>
      <c r="C6" s="128"/>
    </row>
    <row r="7" spans="1:4" x14ac:dyDescent="0.2">
      <c r="A7" s="118"/>
      <c r="B7" s="111" t="s">
        <v>355</v>
      </c>
      <c r="C7" s="128"/>
    </row>
    <row r="8" spans="1:4" x14ac:dyDescent="0.2">
      <c r="A8" s="118"/>
      <c r="B8" s="111" t="s">
        <v>356</v>
      </c>
      <c r="C8" s="128"/>
    </row>
    <row r="9" spans="1:4" x14ac:dyDescent="0.2">
      <c r="A9" s="118"/>
      <c r="B9" s="111" t="s">
        <v>357</v>
      </c>
      <c r="C9" s="123"/>
      <c r="D9" s="105"/>
    </row>
    <row r="10" spans="1:4" x14ac:dyDescent="0.2">
      <c r="A10" s="118"/>
      <c r="B10" s="111" t="s">
        <v>358</v>
      </c>
      <c r="C10" s="128"/>
    </row>
    <row r="11" spans="1:4" x14ac:dyDescent="0.2">
      <c r="A11" s="118"/>
      <c r="B11" s="111" t="s">
        <v>359</v>
      </c>
      <c r="C11" s="128"/>
    </row>
    <row r="12" spans="1:4" x14ac:dyDescent="0.2">
      <c r="A12" s="118"/>
      <c r="B12" s="111" t="s">
        <v>360</v>
      </c>
      <c r="C12" s="128"/>
    </row>
    <row r="13" spans="1:4" x14ac:dyDescent="0.2">
      <c r="A13" s="118" t="s">
        <v>361</v>
      </c>
      <c r="B13" s="111"/>
      <c r="C13" s="123"/>
    </row>
    <row r="14" spans="1:4" x14ac:dyDescent="0.2">
      <c r="A14" s="118" t="s">
        <v>362</v>
      </c>
      <c r="B14" s="111"/>
      <c r="C14" s="123"/>
    </row>
    <row r="15" spans="1:4" x14ac:dyDescent="0.2">
      <c r="A15" s="118" t="s">
        <v>363</v>
      </c>
      <c r="B15" s="111"/>
      <c r="C15" s="123"/>
    </row>
    <row r="16" spans="1:4" x14ac:dyDescent="0.2">
      <c r="A16" s="118" t="s">
        <v>364</v>
      </c>
      <c r="B16" s="111"/>
      <c r="C16" s="123"/>
    </row>
    <row r="17" spans="1:3" x14ac:dyDescent="0.2">
      <c r="A17" s="118"/>
      <c r="B17" s="111"/>
      <c r="C17" s="124"/>
    </row>
    <row r="18" spans="1:3" ht="15" x14ac:dyDescent="0.25">
      <c r="A18" s="117" t="s">
        <v>365</v>
      </c>
      <c r="B18" s="111"/>
      <c r="C18" s="124"/>
    </row>
    <row r="19" spans="1:3" x14ac:dyDescent="0.2">
      <c r="A19" s="118" t="s">
        <v>366</v>
      </c>
      <c r="B19" s="111"/>
      <c r="C19" s="128"/>
    </row>
    <row r="20" spans="1:3" x14ac:dyDescent="0.2">
      <c r="A20" s="118" t="s">
        <v>367</v>
      </c>
      <c r="B20" s="111"/>
      <c r="C20" s="128"/>
    </row>
    <row r="21" spans="1:3" x14ac:dyDescent="0.2">
      <c r="A21" s="118" t="s">
        <v>368</v>
      </c>
      <c r="B21" s="111"/>
      <c r="C21" s="128"/>
    </row>
    <row r="22" spans="1:3" x14ac:dyDescent="0.2">
      <c r="A22" s="118" t="s">
        <v>353</v>
      </c>
      <c r="B22" s="111"/>
      <c r="C22" s="128"/>
    </row>
    <row r="23" spans="1:3" x14ac:dyDescent="0.2">
      <c r="A23" s="118"/>
      <c r="B23" s="111" t="s">
        <v>354</v>
      </c>
      <c r="C23" s="128"/>
    </row>
    <row r="24" spans="1:3" x14ac:dyDescent="0.2">
      <c r="A24" s="118"/>
      <c r="B24" s="111" t="s">
        <v>355</v>
      </c>
      <c r="C24" s="128"/>
    </row>
    <row r="25" spans="1:3" x14ac:dyDescent="0.2">
      <c r="A25" s="118"/>
      <c r="B25" s="111" t="s">
        <v>356</v>
      </c>
      <c r="C25" s="128"/>
    </row>
    <row r="26" spans="1:3" x14ac:dyDescent="0.2">
      <c r="A26" s="118"/>
      <c r="B26" s="111" t="s">
        <v>357</v>
      </c>
      <c r="C26" s="128"/>
    </row>
    <row r="27" spans="1:3" x14ac:dyDescent="0.2">
      <c r="A27" s="118"/>
      <c r="B27" s="111" t="s">
        <v>358</v>
      </c>
      <c r="C27" s="128"/>
    </row>
    <row r="28" spans="1:3" x14ac:dyDescent="0.2">
      <c r="A28" s="118"/>
      <c r="B28" s="111" t="s">
        <v>359</v>
      </c>
      <c r="C28" s="128"/>
    </row>
    <row r="29" spans="1:3" x14ac:dyDescent="0.2">
      <c r="A29" s="118"/>
      <c r="B29" s="111" t="s">
        <v>360</v>
      </c>
      <c r="C29" s="128"/>
    </row>
    <row r="30" spans="1:3" x14ac:dyDescent="0.2">
      <c r="A30" s="118" t="s">
        <v>369</v>
      </c>
      <c r="B30" s="111"/>
      <c r="C30" s="123"/>
    </row>
    <row r="31" spans="1:3" x14ac:dyDescent="0.2">
      <c r="A31" s="118" t="s">
        <v>362</v>
      </c>
      <c r="B31" s="111"/>
      <c r="C31" s="123"/>
    </row>
    <row r="32" spans="1:3" x14ac:dyDescent="0.2">
      <c r="A32" s="118" t="s">
        <v>363</v>
      </c>
      <c r="B32" s="111"/>
      <c r="C32" s="123"/>
    </row>
    <row r="33" spans="1:3" x14ac:dyDescent="0.2">
      <c r="A33" s="118" t="s">
        <v>370</v>
      </c>
      <c r="B33" s="111"/>
      <c r="C33" s="123"/>
    </row>
    <row r="34" spans="1:3" x14ac:dyDescent="0.2">
      <c r="A34" s="118" t="s">
        <v>371</v>
      </c>
      <c r="B34" s="111"/>
      <c r="C34" s="123"/>
    </row>
    <row r="35" spans="1:3" x14ac:dyDescent="0.2">
      <c r="A35" s="118"/>
      <c r="B35" s="111"/>
      <c r="C35" s="124"/>
    </row>
    <row r="36" spans="1:3" ht="15" x14ac:dyDescent="0.25">
      <c r="A36" s="118" t="s">
        <v>372</v>
      </c>
      <c r="B36" s="111"/>
      <c r="C36" s="123"/>
    </row>
    <row r="37" spans="1:3" x14ac:dyDescent="0.2">
      <c r="A37" s="118" t="s">
        <v>373</v>
      </c>
      <c r="B37" s="111"/>
      <c r="C37" s="123"/>
    </row>
    <row r="38" spans="1:3" x14ac:dyDescent="0.2">
      <c r="A38" s="118" t="s">
        <v>363</v>
      </c>
      <c r="B38" s="111"/>
      <c r="C38" s="123"/>
    </row>
    <row r="39" spans="1:3" x14ac:dyDescent="0.2">
      <c r="A39" s="118" t="s">
        <v>370</v>
      </c>
      <c r="B39" s="111"/>
      <c r="C39" s="123"/>
    </row>
    <row r="40" spans="1:3" x14ac:dyDescent="0.2">
      <c r="A40" s="118" t="s">
        <v>374</v>
      </c>
      <c r="B40" s="111"/>
      <c r="C40" s="123"/>
    </row>
    <row r="41" spans="1:3" x14ac:dyDescent="0.2">
      <c r="A41" s="118"/>
      <c r="B41" s="111"/>
      <c r="C41" s="124"/>
    </row>
    <row r="42" spans="1:3" ht="15" x14ac:dyDescent="0.25">
      <c r="A42" s="118" t="s">
        <v>375</v>
      </c>
      <c r="B42" s="111"/>
      <c r="C42" s="123"/>
    </row>
    <row r="43" spans="1:3" x14ac:dyDescent="0.2">
      <c r="A43" s="118" t="s">
        <v>353</v>
      </c>
      <c r="B43" s="111"/>
      <c r="C43" s="123"/>
    </row>
    <row r="44" spans="1:3" x14ac:dyDescent="0.2">
      <c r="A44" s="118"/>
      <c r="B44" s="111" t="s">
        <v>354</v>
      </c>
      <c r="C44" s="123"/>
    </row>
    <row r="45" spans="1:3" x14ac:dyDescent="0.2">
      <c r="A45" s="118"/>
      <c r="B45" s="111" t="s">
        <v>355</v>
      </c>
      <c r="C45" s="123"/>
    </row>
    <row r="46" spans="1:3" x14ac:dyDescent="0.2">
      <c r="A46" s="118"/>
      <c r="B46" s="111" t="s">
        <v>356</v>
      </c>
      <c r="C46" s="123"/>
    </row>
    <row r="47" spans="1:3" x14ac:dyDescent="0.2">
      <c r="A47" s="118"/>
      <c r="B47" s="111" t="s">
        <v>357</v>
      </c>
      <c r="C47" s="123"/>
    </row>
    <row r="48" spans="1:3" x14ac:dyDescent="0.2">
      <c r="A48" s="118"/>
      <c r="B48" s="111" t="s">
        <v>358</v>
      </c>
      <c r="C48" s="123"/>
    </row>
    <row r="49" spans="1:3" x14ac:dyDescent="0.2">
      <c r="A49" s="118"/>
      <c r="B49" s="111" t="s">
        <v>359</v>
      </c>
      <c r="C49" s="123"/>
    </row>
    <row r="50" spans="1:3" x14ac:dyDescent="0.2">
      <c r="A50" s="118"/>
      <c r="B50" s="111" t="s">
        <v>360</v>
      </c>
      <c r="C50" s="123"/>
    </row>
    <row r="51" spans="1:3" x14ac:dyDescent="0.2">
      <c r="A51" s="118" t="s">
        <v>369</v>
      </c>
      <c r="B51" s="111"/>
      <c r="C51" s="123"/>
    </row>
    <row r="52" spans="1:3" x14ac:dyDescent="0.2">
      <c r="A52" s="118" t="s">
        <v>363</v>
      </c>
      <c r="B52" s="111"/>
      <c r="C52" s="123"/>
    </row>
    <row r="53" spans="1:3" x14ac:dyDescent="0.2">
      <c r="A53" s="118" t="s">
        <v>370</v>
      </c>
      <c r="B53" s="111"/>
      <c r="C53" s="123"/>
    </row>
    <row r="54" spans="1:3" ht="13.5" thickBot="1" x14ac:dyDescent="0.25">
      <c r="A54" s="119" t="s">
        <v>374</v>
      </c>
      <c r="B54" s="120"/>
      <c r="C54" s="125"/>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A1:N39"/>
  <sheetViews>
    <sheetView topLeftCell="A4" workbookViewId="0">
      <selection activeCell="H20" sqref="H20"/>
    </sheetView>
  </sheetViews>
  <sheetFormatPr defaultColWidth="8.85546875" defaultRowHeight="12.75" x14ac:dyDescent="0.2"/>
  <cols>
    <col min="1" max="1" width="23.140625" bestFit="1" customWidth="1"/>
    <col min="2" max="2" width="65" customWidth="1"/>
    <col min="3" max="3" width="7.140625" customWidth="1"/>
    <col min="4" max="4" width="15" customWidth="1"/>
    <col min="5" max="13" width="22.42578125" customWidth="1"/>
    <col min="14" max="14" width="14.140625" customWidth="1"/>
  </cols>
  <sheetData>
    <row r="1" spans="1:14" ht="22.5" x14ac:dyDescent="0.3">
      <c r="B1" s="549" t="s">
        <v>470</v>
      </c>
      <c r="C1" s="549"/>
    </row>
    <row r="2" spans="1:14" ht="18" x14ac:dyDescent="0.25">
      <c r="B2" s="550" t="s">
        <v>471</v>
      </c>
      <c r="C2" s="550"/>
    </row>
    <row r="4" spans="1:14" x14ac:dyDescent="0.2">
      <c r="A4" s="496" t="s">
        <v>418</v>
      </c>
    </row>
    <row r="5" spans="1:14" ht="16.5" x14ac:dyDescent="0.3">
      <c r="A5" s="580">
        <f ca="1">NOW()</f>
        <v>42418.591823263887</v>
      </c>
      <c r="B5" s="497" t="s">
        <v>419</v>
      </c>
      <c r="C5" s="498" t="s">
        <v>420</v>
      </c>
      <c r="D5" s="551" t="s">
        <v>472</v>
      </c>
      <c r="E5" s="500" t="s">
        <v>473</v>
      </c>
      <c r="F5" s="500" t="s">
        <v>474</v>
      </c>
      <c r="G5" s="500" t="s">
        <v>473</v>
      </c>
      <c r="H5" s="500" t="s">
        <v>473</v>
      </c>
      <c r="I5" s="500" t="s">
        <v>473</v>
      </c>
      <c r="J5" s="500" t="s">
        <v>473</v>
      </c>
      <c r="K5" s="500" t="s">
        <v>473</v>
      </c>
      <c r="L5" s="500" t="s">
        <v>473</v>
      </c>
      <c r="M5" s="500" t="s">
        <v>422</v>
      </c>
    </row>
    <row r="6" spans="1:14" ht="16.5" x14ac:dyDescent="0.3">
      <c r="A6" s="501" t="s">
        <v>423</v>
      </c>
    </row>
    <row r="7" spans="1:14" ht="16.5" x14ac:dyDescent="0.3">
      <c r="A7" s="501" t="s">
        <v>424</v>
      </c>
    </row>
    <row r="8" spans="1:14" ht="27" x14ac:dyDescent="0.3">
      <c r="A8" s="501" t="s">
        <v>425</v>
      </c>
      <c r="D8" s="552" t="s">
        <v>475</v>
      </c>
      <c r="E8" s="553" t="s">
        <v>396</v>
      </c>
      <c r="F8" s="553" t="s">
        <v>134</v>
      </c>
      <c r="G8" s="553" t="s">
        <v>231</v>
      </c>
      <c r="H8" s="553" t="s">
        <v>135</v>
      </c>
      <c r="I8" s="553" t="s">
        <v>32</v>
      </c>
      <c r="J8" s="553" t="s">
        <v>222</v>
      </c>
      <c r="K8" s="553" t="s">
        <v>476</v>
      </c>
      <c r="L8" s="554" t="s">
        <v>330</v>
      </c>
      <c r="M8" s="553" t="s">
        <v>172</v>
      </c>
    </row>
    <row r="9" spans="1:14" ht="16.5" x14ac:dyDescent="0.3">
      <c r="A9" s="501" t="s">
        <v>426</v>
      </c>
      <c r="B9" s="555" t="s">
        <v>427</v>
      </c>
      <c r="C9" s="556"/>
      <c r="D9" s="557"/>
      <c r="E9" s="558"/>
      <c r="F9" s="558"/>
      <c r="G9" s="558"/>
      <c r="H9" s="558"/>
      <c r="I9" s="558"/>
      <c r="J9" s="558"/>
      <c r="K9" s="558"/>
      <c r="L9" s="559"/>
      <c r="M9" s="558"/>
    </row>
    <row r="10" spans="1:14" ht="39.75" x14ac:dyDescent="0.3">
      <c r="A10" s="560" t="s">
        <v>432</v>
      </c>
      <c r="B10" s="561" t="s">
        <v>477</v>
      </c>
      <c r="C10" s="561"/>
      <c r="D10" s="562"/>
      <c r="E10" s="562" t="s">
        <v>478</v>
      </c>
      <c r="F10" s="563" t="s">
        <v>479</v>
      </c>
      <c r="G10" s="563" t="s">
        <v>480</v>
      </c>
      <c r="H10" s="563" t="s">
        <v>481</v>
      </c>
      <c r="I10" s="563" t="s">
        <v>482</v>
      </c>
      <c r="J10" s="563" t="s">
        <v>483</v>
      </c>
      <c r="K10" s="563" t="s">
        <v>484</v>
      </c>
      <c r="L10" s="563" t="s">
        <v>485</v>
      </c>
      <c r="M10" s="563" t="s">
        <v>486</v>
      </c>
      <c r="N10" s="563" t="s">
        <v>487</v>
      </c>
    </row>
    <row r="11" spans="1:14" ht="16.5" x14ac:dyDescent="0.3">
      <c r="A11" s="515" t="s">
        <v>433</v>
      </c>
      <c r="B11" s="491" t="s">
        <v>488</v>
      </c>
      <c r="C11" s="491"/>
      <c r="D11" s="562"/>
      <c r="E11" s="562" t="s">
        <v>489</v>
      </c>
      <c r="F11" s="563" t="s">
        <v>490</v>
      </c>
      <c r="G11" s="562" t="s">
        <v>489</v>
      </c>
      <c r="H11" s="562" t="s">
        <v>489</v>
      </c>
      <c r="I11" s="562" t="s">
        <v>489</v>
      </c>
      <c r="J11" s="562" t="s">
        <v>489</v>
      </c>
      <c r="K11" s="563" t="s">
        <v>490</v>
      </c>
      <c r="L11" s="563" t="s">
        <v>440</v>
      </c>
      <c r="M11" s="563" t="s">
        <v>429</v>
      </c>
    </row>
    <row r="12" spans="1:14" ht="16.5" x14ac:dyDescent="0.3">
      <c r="A12" s="560" t="s">
        <v>432</v>
      </c>
      <c r="B12" s="491" t="s">
        <v>33</v>
      </c>
      <c r="C12" s="491"/>
      <c r="D12" s="562"/>
      <c r="E12" s="562"/>
      <c r="F12" s="562"/>
      <c r="G12" s="562"/>
      <c r="H12" s="562"/>
      <c r="I12" s="562"/>
      <c r="J12" s="562"/>
      <c r="K12" s="562"/>
      <c r="L12" s="562"/>
      <c r="M12" s="562"/>
    </row>
    <row r="13" spans="1:14" ht="16.5" x14ac:dyDescent="0.3">
      <c r="A13" s="515" t="s">
        <v>433</v>
      </c>
      <c r="B13" s="491" t="s">
        <v>291</v>
      </c>
      <c r="C13" s="491"/>
      <c r="D13" s="562"/>
      <c r="E13" s="562" t="s">
        <v>489</v>
      </c>
      <c r="F13" s="562" t="s">
        <v>489</v>
      </c>
      <c r="G13" s="563" t="s">
        <v>435</v>
      </c>
      <c r="H13" s="562" t="s">
        <v>489</v>
      </c>
      <c r="I13" s="562" t="s">
        <v>489</v>
      </c>
      <c r="J13" s="562" t="s">
        <v>489</v>
      </c>
      <c r="K13" s="563" t="s">
        <v>435</v>
      </c>
      <c r="L13" s="562" t="s">
        <v>489</v>
      </c>
      <c r="M13" s="563" t="s">
        <v>435</v>
      </c>
    </row>
    <row r="14" spans="1:14" ht="27" x14ac:dyDescent="0.3">
      <c r="A14" s="515" t="s">
        <v>433</v>
      </c>
      <c r="B14" s="491" t="s">
        <v>491</v>
      </c>
      <c r="C14" s="491"/>
      <c r="D14" s="562"/>
      <c r="E14" s="562" t="s">
        <v>489</v>
      </c>
      <c r="F14" s="562" t="s">
        <v>489</v>
      </c>
      <c r="G14" s="563" t="s">
        <v>492</v>
      </c>
      <c r="H14" s="562" t="s">
        <v>489</v>
      </c>
      <c r="I14" s="562" t="s">
        <v>489</v>
      </c>
      <c r="J14" s="562" t="s">
        <v>489</v>
      </c>
      <c r="K14" s="563" t="s">
        <v>492</v>
      </c>
      <c r="L14" s="562" t="s">
        <v>489</v>
      </c>
      <c r="M14" s="563" t="s">
        <v>492</v>
      </c>
    </row>
    <row r="15" spans="1:14" ht="16.5" x14ac:dyDescent="0.3">
      <c r="A15" s="515" t="s">
        <v>433</v>
      </c>
      <c r="B15" s="491" t="s">
        <v>493</v>
      </c>
      <c r="C15" s="491"/>
      <c r="D15" s="562"/>
      <c r="E15" s="562" t="s">
        <v>489</v>
      </c>
      <c r="F15" s="562" t="s">
        <v>489</v>
      </c>
      <c r="G15" s="563" t="s">
        <v>440</v>
      </c>
      <c r="H15" s="562" t="s">
        <v>489</v>
      </c>
      <c r="I15" s="562" t="s">
        <v>489</v>
      </c>
      <c r="J15" s="562" t="s">
        <v>489</v>
      </c>
      <c r="K15" s="563" t="s">
        <v>440</v>
      </c>
      <c r="L15" s="562" t="s">
        <v>489</v>
      </c>
      <c r="M15" s="563" t="s">
        <v>440</v>
      </c>
    </row>
    <row r="16" spans="1:14" ht="16.5" x14ac:dyDescent="0.3">
      <c r="A16" s="515" t="s">
        <v>433</v>
      </c>
      <c r="B16" s="491" t="s">
        <v>252</v>
      </c>
      <c r="C16" s="491"/>
      <c r="D16" s="562"/>
      <c r="E16" s="562" t="s">
        <v>489</v>
      </c>
      <c r="F16" s="562" t="s">
        <v>489</v>
      </c>
      <c r="G16" s="563" t="s">
        <v>443</v>
      </c>
      <c r="H16" s="562" t="s">
        <v>489</v>
      </c>
      <c r="I16" s="562" t="s">
        <v>489</v>
      </c>
      <c r="J16" s="562" t="s">
        <v>489</v>
      </c>
      <c r="K16" s="563" t="s">
        <v>443</v>
      </c>
      <c r="L16" s="562" t="s">
        <v>489</v>
      </c>
      <c r="M16" s="563" t="s">
        <v>443</v>
      </c>
    </row>
    <row r="17" spans="1:13" ht="27" x14ac:dyDescent="0.3">
      <c r="A17" s="515" t="s">
        <v>433</v>
      </c>
      <c r="B17" s="491" t="s">
        <v>494</v>
      </c>
      <c r="C17" s="491"/>
      <c r="D17" s="562"/>
      <c r="E17" s="562" t="s">
        <v>489</v>
      </c>
      <c r="F17" s="562" t="s">
        <v>489</v>
      </c>
      <c r="G17" s="562" t="s">
        <v>489</v>
      </c>
      <c r="H17" s="563" t="s">
        <v>446</v>
      </c>
      <c r="I17" s="562" t="s">
        <v>489</v>
      </c>
      <c r="J17" s="562" t="s">
        <v>489</v>
      </c>
      <c r="K17" s="563" t="s">
        <v>446</v>
      </c>
      <c r="L17" s="562" t="s">
        <v>489</v>
      </c>
      <c r="M17" s="563" t="s">
        <v>446</v>
      </c>
    </row>
    <row r="18" spans="1:13" ht="16.5" x14ac:dyDescent="0.3">
      <c r="A18" s="515" t="s">
        <v>433</v>
      </c>
      <c r="B18" s="491" t="s">
        <v>155</v>
      </c>
      <c r="C18" s="491"/>
      <c r="D18" s="562"/>
      <c r="E18" s="562" t="s">
        <v>489</v>
      </c>
      <c r="F18" s="562" t="s">
        <v>489</v>
      </c>
      <c r="G18" s="562" t="s">
        <v>489</v>
      </c>
      <c r="H18" s="563" t="s">
        <v>448</v>
      </c>
      <c r="I18" s="562" t="s">
        <v>489</v>
      </c>
      <c r="J18" s="562" t="s">
        <v>489</v>
      </c>
      <c r="K18" s="563" t="s">
        <v>448</v>
      </c>
      <c r="L18" s="562" t="s">
        <v>489</v>
      </c>
      <c r="M18" s="563" t="s">
        <v>448</v>
      </c>
    </row>
    <row r="19" spans="1:13" ht="27" x14ac:dyDescent="0.3">
      <c r="A19" s="515" t="s">
        <v>433</v>
      </c>
      <c r="B19" s="491" t="s">
        <v>451</v>
      </c>
      <c r="C19" s="491"/>
      <c r="D19" s="562"/>
      <c r="E19" s="562" t="s">
        <v>489</v>
      </c>
      <c r="F19" s="562" t="s">
        <v>489</v>
      </c>
      <c r="G19" s="563" t="s">
        <v>495</v>
      </c>
      <c r="H19" s="563" t="s">
        <v>496</v>
      </c>
      <c r="I19" s="562" t="s">
        <v>489</v>
      </c>
      <c r="J19" s="562" t="s">
        <v>489</v>
      </c>
      <c r="K19" s="563" t="s">
        <v>452</v>
      </c>
      <c r="L19" s="562" t="s">
        <v>489</v>
      </c>
      <c r="M19" s="563" t="s">
        <v>452</v>
      </c>
    </row>
    <row r="20" spans="1:13" ht="16.5" x14ac:dyDescent="0.3">
      <c r="A20" s="515" t="s">
        <v>433</v>
      </c>
      <c r="B20" s="491" t="s">
        <v>171</v>
      </c>
      <c r="C20" s="491"/>
      <c r="D20" s="562"/>
      <c r="E20" s="562" t="s">
        <v>489</v>
      </c>
      <c r="F20" s="563" t="s">
        <v>441</v>
      </c>
      <c r="G20" s="562" t="s">
        <v>489</v>
      </c>
      <c r="H20" s="562" t="s">
        <v>489</v>
      </c>
      <c r="I20" s="562" t="s">
        <v>489</v>
      </c>
      <c r="J20" s="562" t="s">
        <v>489</v>
      </c>
      <c r="K20" s="563" t="s">
        <v>441</v>
      </c>
      <c r="L20" s="562" t="s">
        <v>489</v>
      </c>
      <c r="M20" s="563" t="s">
        <v>441</v>
      </c>
    </row>
    <row r="21" spans="1:13" ht="16.5" x14ac:dyDescent="0.3">
      <c r="A21" s="564" t="s">
        <v>457</v>
      </c>
      <c r="B21" s="565" t="s">
        <v>497</v>
      </c>
      <c r="C21" s="565"/>
      <c r="D21" s="566"/>
      <c r="E21" s="566" t="s">
        <v>489</v>
      </c>
      <c r="F21" s="566" t="s">
        <v>441</v>
      </c>
      <c r="G21" s="566" t="s">
        <v>498</v>
      </c>
      <c r="H21" s="566" t="s">
        <v>499</v>
      </c>
      <c r="I21" s="566" t="s">
        <v>489</v>
      </c>
      <c r="J21" s="566" t="s">
        <v>489</v>
      </c>
      <c r="K21" s="566" t="s">
        <v>455</v>
      </c>
      <c r="L21" s="566" t="s">
        <v>489</v>
      </c>
      <c r="M21" s="566" t="s">
        <v>455</v>
      </c>
    </row>
    <row r="22" spans="1:13" ht="16.5" x14ac:dyDescent="0.3">
      <c r="A22" s="513" t="s">
        <v>431</v>
      </c>
      <c r="B22" s="491"/>
      <c r="C22" s="491"/>
      <c r="D22" s="562"/>
      <c r="E22" s="562"/>
      <c r="F22" s="562"/>
      <c r="G22" s="562"/>
      <c r="H22" s="562"/>
      <c r="I22" s="562"/>
      <c r="J22" s="562"/>
      <c r="K22" s="562"/>
      <c r="L22" s="562"/>
      <c r="M22" s="562"/>
    </row>
    <row r="23" spans="1:13" ht="16.5" x14ac:dyDescent="0.3">
      <c r="A23" s="564" t="s">
        <v>457</v>
      </c>
      <c r="B23" s="565" t="s">
        <v>500</v>
      </c>
      <c r="C23" s="565"/>
      <c r="D23" s="566"/>
      <c r="E23" s="566" t="s">
        <v>489</v>
      </c>
      <c r="F23" s="566" t="s">
        <v>501</v>
      </c>
      <c r="G23" s="566" t="s">
        <v>498</v>
      </c>
      <c r="H23" s="566" t="s">
        <v>499</v>
      </c>
      <c r="I23" s="566" t="s">
        <v>489</v>
      </c>
      <c r="J23" s="566" t="s">
        <v>489</v>
      </c>
      <c r="K23" s="566" t="s">
        <v>463</v>
      </c>
      <c r="L23" s="566" t="s">
        <v>440</v>
      </c>
      <c r="M23" s="566" t="s">
        <v>459</v>
      </c>
    </row>
    <row r="24" spans="1:13" ht="16.5" x14ac:dyDescent="0.3">
      <c r="A24" s="515" t="s">
        <v>433</v>
      </c>
      <c r="B24" s="491" t="s">
        <v>150</v>
      </c>
      <c r="C24" s="491"/>
      <c r="D24" s="567"/>
      <c r="E24" s="562" t="s">
        <v>502</v>
      </c>
      <c r="F24" s="562" t="s">
        <v>489</v>
      </c>
      <c r="G24" s="562" t="s">
        <v>489</v>
      </c>
      <c r="H24" s="562" t="s">
        <v>489</v>
      </c>
      <c r="I24" s="562" t="s">
        <v>489</v>
      </c>
      <c r="J24" s="562" t="s">
        <v>489</v>
      </c>
      <c r="K24" s="562" t="s">
        <v>502</v>
      </c>
      <c r="L24" s="562" t="s">
        <v>489</v>
      </c>
      <c r="M24" s="563" t="s">
        <v>503</v>
      </c>
    </row>
    <row r="25" spans="1:13" ht="16.5" x14ac:dyDescent="0.3">
      <c r="A25" s="515" t="s">
        <v>433</v>
      </c>
      <c r="B25" s="491" t="s">
        <v>336</v>
      </c>
      <c r="C25" s="491"/>
      <c r="D25" s="562"/>
      <c r="E25" s="562" t="s">
        <v>489</v>
      </c>
      <c r="F25" s="562" t="s">
        <v>489</v>
      </c>
      <c r="G25" s="562" t="s">
        <v>489</v>
      </c>
      <c r="H25" s="562" t="s">
        <v>489</v>
      </c>
      <c r="I25" s="563" t="s">
        <v>504</v>
      </c>
      <c r="J25" s="562" t="s">
        <v>489</v>
      </c>
      <c r="K25" s="563" t="s">
        <v>504</v>
      </c>
      <c r="L25" s="562" t="s">
        <v>489</v>
      </c>
      <c r="M25" s="563" t="s">
        <v>504</v>
      </c>
    </row>
    <row r="26" spans="1:13" ht="16.5" x14ac:dyDescent="0.3">
      <c r="A26" s="515" t="s">
        <v>433</v>
      </c>
      <c r="B26" s="491" t="s">
        <v>213</v>
      </c>
      <c r="C26" s="491"/>
      <c r="D26" s="562"/>
      <c r="E26" s="562" t="s">
        <v>489</v>
      </c>
      <c r="F26" s="563" t="s">
        <v>505</v>
      </c>
      <c r="G26" s="562" t="s">
        <v>489</v>
      </c>
      <c r="H26" s="562" t="s">
        <v>489</v>
      </c>
      <c r="I26" s="562" t="s">
        <v>489</v>
      </c>
      <c r="J26" s="562" t="s">
        <v>489</v>
      </c>
      <c r="K26" s="563" t="s">
        <v>505</v>
      </c>
      <c r="L26" s="562" t="s">
        <v>489</v>
      </c>
      <c r="M26" s="563" t="s">
        <v>505</v>
      </c>
    </row>
    <row r="27" spans="1:13" ht="16.5" x14ac:dyDescent="0.3">
      <c r="A27" s="515" t="s">
        <v>433</v>
      </c>
      <c r="B27" s="491" t="s">
        <v>255</v>
      </c>
      <c r="C27" s="491"/>
      <c r="D27" s="562"/>
      <c r="E27" s="562" t="s">
        <v>489</v>
      </c>
      <c r="F27" s="563" t="s">
        <v>506</v>
      </c>
      <c r="G27" s="562" t="s">
        <v>489</v>
      </c>
      <c r="H27" s="562" t="s">
        <v>489</v>
      </c>
      <c r="I27" s="562" t="s">
        <v>489</v>
      </c>
      <c r="J27" s="562" t="s">
        <v>489</v>
      </c>
      <c r="K27" s="563" t="s">
        <v>506</v>
      </c>
      <c r="L27" s="562" t="s">
        <v>489</v>
      </c>
      <c r="M27" s="563" t="s">
        <v>506</v>
      </c>
    </row>
    <row r="28" spans="1:13" ht="16.5" x14ac:dyDescent="0.3">
      <c r="A28" s="515" t="s">
        <v>433</v>
      </c>
      <c r="B28" s="491" t="s">
        <v>507</v>
      </c>
      <c r="C28" s="491"/>
      <c r="D28" s="562"/>
      <c r="E28" s="562" t="s">
        <v>489</v>
      </c>
      <c r="F28" s="563" t="s">
        <v>508</v>
      </c>
      <c r="G28" s="562" t="s">
        <v>489</v>
      </c>
      <c r="H28" s="562" t="s">
        <v>489</v>
      </c>
      <c r="I28" s="562" t="s">
        <v>489</v>
      </c>
      <c r="J28" s="562" t="s">
        <v>489</v>
      </c>
      <c r="K28" s="563" t="s">
        <v>508</v>
      </c>
      <c r="L28" s="562" t="s">
        <v>489</v>
      </c>
      <c r="M28" s="563" t="s">
        <v>508</v>
      </c>
    </row>
    <row r="29" spans="1:13" ht="16.5" x14ac:dyDescent="0.3">
      <c r="A29" s="515" t="s">
        <v>433</v>
      </c>
      <c r="B29" s="491" t="s">
        <v>509</v>
      </c>
      <c r="C29" s="491"/>
      <c r="D29" s="562"/>
      <c r="E29" s="562" t="s">
        <v>489</v>
      </c>
      <c r="F29" s="562" t="s">
        <v>489</v>
      </c>
      <c r="G29" s="562" t="s">
        <v>489</v>
      </c>
      <c r="H29" s="562" t="s">
        <v>489</v>
      </c>
      <c r="I29" s="562" t="s">
        <v>489</v>
      </c>
      <c r="J29" s="563" t="s">
        <v>510</v>
      </c>
      <c r="K29" s="563" t="s">
        <v>510</v>
      </c>
      <c r="L29" s="562" t="s">
        <v>489</v>
      </c>
      <c r="M29" s="563" t="s">
        <v>510</v>
      </c>
    </row>
    <row r="30" spans="1:13" ht="16.5" x14ac:dyDescent="0.3">
      <c r="A30" s="515" t="s">
        <v>433</v>
      </c>
      <c r="B30" s="561" t="s">
        <v>171</v>
      </c>
      <c r="C30" s="561"/>
      <c r="D30" s="562"/>
      <c r="E30" s="562" t="s">
        <v>489</v>
      </c>
      <c r="F30" s="563" t="s">
        <v>511</v>
      </c>
      <c r="G30" s="562" t="s">
        <v>489</v>
      </c>
      <c r="H30" s="562" t="s">
        <v>489</v>
      </c>
      <c r="I30" s="562" t="s">
        <v>489</v>
      </c>
      <c r="J30" s="562" t="s">
        <v>489</v>
      </c>
      <c r="K30" s="563" t="s">
        <v>511</v>
      </c>
      <c r="L30" s="562" t="s">
        <v>489</v>
      </c>
      <c r="M30" s="563" t="s">
        <v>511</v>
      </c>
    </row>
    <row r="31" spans="1:13" ht="16.5" x14ac:dyDescent="0.3">
      <c r="A31" s="568" t="s">
        <v>512</v>
      </c>
      <c r="B31" s="569" t="s">
        <v>347</v>
      </c>
      <c r="C31" s="569"/>
      <c r="D31" s="570" t="s">
        <v>513</v>
      </c>
      <c r="E31" s="570" t="s">
        <v>514</v>
      </c>
      <c r="F31" s="570" t="s">
        <v>515</v>
      </c>
      <c r="G31" s="570" t="s">
        <v>516</v>
      </c>
      <c r="H31" s="570" t="s">
        <v>517</v>
      </c>
      <c r="I31" s="570" t="s">
        <v>489</v>
      </c>
      <c r="J31" s="570" t="s">
        <v>518</v>
      </c>
      <c r="K31" s="570" t="s">
        <v>519</v>
      </c>
      <c r="L31" s="570" t="s">
        <v>520</v>
      </c>
      <c r="M31" s="570" t="s">
        <v>521</v>
      </c>
    </row>
    <row r="32" spans="1:13" ht="16.5" x14ac:dyDescent="0.3">
      <c r="A32" s="515" t="s">
        <v>522</v>
      </c>
      <c r="B32" s="491" t="s">
        <v>523</v>
      </c>
    </row>
    <row r="33" spans="2:13" x14ac:dyDescent="0.2">
      <c r="M33" s="496" t="s">
        <v>467</v>
      </c>
    </row>
    <row r="35" spans="2:13" x14ac:dyDescent="0.2">
      <c r="B35" s="533" t="s">
        <v>468</v>
      </c>
      <c r="C35" s="535"/>
      <c r="D35" s="535"/>
      <c r="E35" s="535"/>
      <c r="F35" s="535"/>
      <c r="G35" s="535"/>
      <c r="H35" s="535"/>
      <c r="I35" s="535"/>
      <c r="J35" s="535"/>
      <c r="K35" s="535"/>
      <c r="L35" s="535"/>
      <c r="M35" s="536"/>
    </row>
    <row r="36" spans="2:13" x14ac:dyDescent="0.2">
      <c r="B36" s="577" t="str">
        <f>B16</f>
        <v>Changes in cash flow hedging reserve</v>
      </c>
      <c r="C36" s="111"/>
      <c r="D36" s="111"/>
      <c r="E36" s="578">
        <f>E21-Equity!B94</f>
        <v>0</v>
      </c>
      <c r="F36" s="578">
        <f>F21-Equity!C94</f>
        <v>8.0473803847003182</v>
      </c>
      <c r="G36" s="578">
        <f>G21-Equity!D94</f>
        <v>-2778.8441947191986</v>
      </c>
      <c r="H36" s="578">
        <f>H21-Equity!F94</f>
        <v>-1321.9011144112999</v>
      </c>
      <c r="I36" s="578" t="e">
        <f>I21-Equity!#REF!</f>
        <v>#REF!</v>
      </c>
      <c r="J36" s="578">
        <f>J21-Equity!G94</f>
        <v>0</v>
      </c>
      <c r="K36" s="578">
        <f>K21-Equity!H94</f>
        <v>-3187.6468239895003</v>
      </c>
      <c r="L36" s="578">
        <f>L21-Equity!I94</f>
        <v>1.392836417</v>
      </c>
      <c r="M36" s="579">
        <f>M21-Equity!J94</f>
        <v>-3186.2539875724997</v>
      </c>
    </row>
    <row r="37" spans="2:13" x14ac:dyDescent="0.2">
      <c r="B37" s="577" t="str">
        <f>B18</f>
        <v>Equity movements of associates</v>
      </c>
      <c r="C37" s="111"/>
      <c r="D37" s="111"/>
      <c r="E37" s="578">
        <f>E23-Equity!B96</f>
        <v>0</v>
      </c>
      <c r="F37" s="578">
        <f>F23-Equity!C96</f>
        <v>-308.75306015989963</v>
      </c>
      <c r="G37" s="578">
        <f>G23-Equity!D96</f>
        <v>-2778.8441947191986</v>
      </c>
      <c r="H37" s="578">
        <f>H23-Equity!F96</f>
        <v>-1321.9011144112999</v>
      </c>
      <c r="I37" s="578" t="e">
        <f>I23-Equity!#REF!</f>
        <v>#REF!</v>
      </c>
      <c r="J37" s="578">
        <f>J23-Equity!G96</f>
        <v>0</v>
      </c>
      <c r="K37" s="578">
        <f>K23-Equity!H96</f>
        <v>-3504.4472645341002</v>
      </c>
      <c r="L37" s="578">
        <f>L23-Equity!I96</f>
        <v>3.8432925940000002</v>
      </c>
      <c r="M37" s="579">
        <f>M23-Equity!J96</f>
        <v>-3500.6039719400997</v>
      </c>
    </row>
    <row r="38" spans="2:13" x14ac:dyDescent="0.2">
      <c r="B38" s="577" t="str">
        <f>B30</f>
        <v>Other</v>
      </c>
      <c r="C38" s="111"/>
      <c r="D38" s="111"/>
      <c r="E38" s="578">
        <f>E31-Equity!B119</f>
        <v>499.95896399999947</v>
      </c>
      <c r="F38" s="578">
        <f>F31-Equity!C119</f>
        <v>326.5892156174923</v>
      </c>
      <c r="G38" s="578">
        <f>G31-Equity!D119</f>
        <v>-4844.1093532436789</v>
      </c>
      <c r="H38" s="578">
        <f>H31-Equity!F119</f>
        <v>-886.82162135001829</v>
      </c>
      <c r="I38" s="578" t="e">
        <f>I31-Equity!#REF!</f>
        <v>#REF!</v>
      </c>
      <c r="J38" s="578">
        <f>J31-Equity!G119</f>
        <v>893.10510899999963</v>
      </c>
      <c r="K38" s="578">
        <f>K31-Equity!H119</f>
        <v>-2400.1582715019977</v>
      </c>
      <c r="L38" s="578">
        <f>L31-Equity!I119</f>
        <v>5.0944468903000004</v>
      </c>
      <c r="M38" s="579">
        <f>M31-Equity!J119</f>
        <v>-2395.0638246117014</v>
      </c>
    </row>
    <row r="39" spans="2:13" x14ac:dyDescent="0.2">
      <c r="B39" s="540"/>
      <c r="C39" s="541"/>
      <c r="D39" s="541"/>
      <c r="E39" s="541"/>
      <c r="F39" s="541"/>
      <c r="G39" s="541"/>
      <c r="H39" s="541"/>
      <c r="I39" s="541"/>
      <c r="J39" s="541"/>
      <c r="K39" s="541"/>
      <c r="L39" s="541"/>
      <c r="M39" s="542"/>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pageSetUpPr fitToPage="1"/>
  </sheetPr>
  <dimension ref="A4:K46"/>
  <sheetViews>
    <sheetView zoomScale="85" zoomScaleNormal="85" workbookViewId="0">
      <selection activeCell="H20" sqref="H20"/>
    </sheetView>
  </sheetViews>
  <sheetFormatPr defaultColWidth="8.85546875" defaultRowHeight="12.75" x14ac:dyDescent="0.2"/>
  <cols>
    <col min="1" max="1" width="23.140625" bestFit="1" customWidth="1"/>
    <col min="2" max="2" width="40.85546875" bestFit="1" customWidth="1"/>
    <col min="3" max="3" width="10" bestFit="1" customWidth="1"/>
    <col min="4" max="9" width="20.28515625" bestFit="1" customWidth="1"/>
    <col min="10" max="10" width="12.140625" bestFit="1" customWidth="1"/>
  </cols>
  <sheetData>
    <row r="4" spans="1:11" x14ac:dyDescent="0.2">
      <c r="A4" s="496" t="s">
        <v>418</v>
      </c>
    </row>
    <row r="5" spans="1:11" ht="16.5" x14ac:dyDescent="0.3">
      <c r="A5" s="580">
        <f ca="1">NOW()</f>
        <v>42418.591823263887</v>
      </c>
      <c r="B5" s="497" t="s">
        <v>419</v>
      </c>
      <c r="C5" s="498" t="s">
        <v>420</v>
      </c>
      <c r="D5" s="499" t="s">
        <v>529</v>
      </c>
      <c r="E5" s="499" t="s">
        <v>529</v>
      </c>
      <c r="F5" s="499" t="s">
        <v>529</v>
      </c>
      <c r="G5" s="499" t="s">
        <v>529</v>
      </c>
      <c r="H5" s="499" t="s">
        <v>529</v>
      </c>
      <c r="I5" s="499" t="s">
        <v>529</v>
      </c>
      <c r="J5" s="499" t="s">
        <v>421</v>
      </c>
    </row>
    <row r="6" spans="1:11" ht="16.5" x14ac:dyDescent="0.3">
      <c r="A6" s="501" t="s">
        <v>423</v>
      </c>
    </row>
    <row r="7" spans="1:11" ht="16.5" x14ac:dyDescent="0.3">
      <c r="A7" s="501" t="s">
        <v>424</v>
      </c>
      <c r="B7" s="581"/>
    </row>
    <row r="8" spans="1:11" ht="16.5" x14ac:dyDescent="0.3">
      <c r="A8" s="501" t="s">
        <v>425</v>
      </c>
      <c r="B8" t="s">
        <v>174</v>
      </c>
      <c r="C8" s="582"/>
      <c r="D8" s="583" t="s">
        <v>159</v>
      </c>
      <c r="E8" s="583" t="s">
        <v>165</v>
      </c>
      <c r="F8" s="583" t="s">
        <v>166</v>
      </c>
      <c r="G8" s="1212" t="s">
        <v>846</v>
      </c>
      <c r="H8" s="583" t="s">
        <v>195</v>
      </c>
      <c r="I8" s="583" t="s">
        <v>205</v>
      </c>
      <c r="J8" s="584" t="s">
        <v>172</v>
      </c>
    </row>
    <row r="9" spans="1:11" ht="16.5" x14ac:dyDescent="0.3">
      <c r="A9" s="522" t="s">
        <v>461</v>
      </c>
      <c r="B9" s="585">
        <f ca="1">YEAR(TODAY())-1</f>
        <v>2015</v>
      </c>
      <c r="C9" s="586"/>
      <c r="D9" s="586"/>
      <c r="E9" s="587"/>
      <c r="F9" s="588"/>
      <c r="G9" s="588"/>
      <c r="H9" s="588"/>
      <c r="I9" s="588"/>
      <c r="J9" s="588"/>
      <c r="K9" s="589"/>
    </row>
    <row r="10" spans="1:11" ht="16.5" x14ac:dyDescent="0.3">
      <c r="A10" s="515" t="s">
        <v>433</v>
      </c>
      <c r="B10" s="590" t="s">
        <v>530</v>
      </c>
      <c r="C10" s="591"/>
      <c r="D10" s="1207">
        <f>ROUND(INV!F9,0)</f>
        <v>652</v>
      </c>
      <c r="E10" s="1207">
        <f>ROUND(INV!G9,0)</f>
        <v>136</v>
      </c>
      <c r="F10" s="1207">
        <f>ROUND(INV!H9,0)</f>
        <v>475</v>
      </c>
      <c r="G10" s="1207">
        <f>ROUND(INV!I9,0)</f>
        <v>73</v>
      </c>
      <c r="H10" s="1207">
        <f>ROUND(INV!J9,0)</f>
        <v>124</v>
      </c>
      <c r="I10" s="1207">
        <f>ROUND(INV!K9,0)</f>
        <v>0</v>
      </c>
      <c r="J10" s="1207">
        <f>ROUND(INV!M9,0)</f>
        <v>1460</v>
      </c>
      <c r="K10" s="592"/>
    </row>
    <row r="11" spans="1:11" ht="16.5" x14ac:dyDescent="0.3">
      <c r="A11" s="515" t="s">
        <v>433</v>
      </c>
      <c r="B11" s="590" t="s">
        <v>531</v>
      </c>
      <c r="C11" s="591"/>
      <c r="D11" s="1207">
        <f>ROUND(INV!F10,0)</f>
        <v>65284</v>
      </c>
      <c r="E11" s="1207">
        <f>ROUND(INV!G10,0)</f>
        <v>23370</v>
      </c>
      <c r="F11" s="1207">
        <f>ROUND(INV!H10,0)</f>
        <v>13185</v>
      </c>
      <c r="G11" s="1207">
        <f>ROUND(INV!I10,0)</f>
        <v>5551</v>
      </c>
      <c r="H11" s="1207">
        <f>ROUND(INV!J10,0)</f>
        <v>0</v>
      </c>
      <c r="I11" s="1207">
        <f>ROUND(INV!K10,0)</f>
        <v>0</v>
      </c>
      <c r="J11" s="1207">
        <f>ROUND(INV!M10,0)</f>
        <v>107390</v>
      </c>
      <c r="K11" s="592"/>
    </row>
    <row r="12" spans="1:11" ht="16.5" x14ac:dyDescent="0.3">
      <c r="A12" s="515" t="s">
        <v>433</v>
      </c>
      <c r="B12" s="590" t="s">
        <v>532</v>
      </c>
      <c r="C12" s="591"/>
      <c r="D12" s="1207">
        <f>ROUND(INV!F11,0)</f>
        <v>10062</v>
      </c>
      <c r="E12" s="1207">
        <f>ROUND(INV!G11,0)</f>
        <v>28007</v>
      </c>
      <c r="F12" s="1207">
        <f>ROUND(INV!H11,0)</f>
        <v>0</v>
      </c>
      <c r="G12" s="1207">
        <f>ROUND(INV!I11,0)</f>
        <v>421</v>
      </c>
      <c r="H12" s="1207">
        <f>ROUND(INV!J11,0)</f>
        <v>88</v>
      </c>
      <c r="I12" s="1207">
        <f>ROUND(INV!K11,0)</f>
        <v>0</v>
      </c>
      <c r="J12" s="1207">
        <f>ROUND(INV!M11,0)</f>
        <v>38577</v>
      </c>
      <c r="K12" s="592"/>
    </row>
    <row r="13" spans="1:11" ht="16.5" x14ac:dyDescent="0.3">
      <c r="A13" s="515" t="s">
        <v>433</v>
      </c>
      <c r="B13" s="590" t="s">
        <v>533</v>
      </c>
      <c r="C13" s="591"/>
      <c r="D13" s="1207">
        <f>ROUND(INV!F12,0)</f>
        <v>10783</v>
      </c>
      <c r="E13" s="1207">
        <f>ROUND(INV!G12,0)</f>
        <v>335</v>
      </c>
      <c r="F13" s="1207">
        <f>ROUND(INV!H12,0)</f>
        <v>160</v>
      </c>
      <c r="G13" s="1207">
        <f>ROUND(INV!I12,0)</f>
        <v>80</v>
      </c>
      <c r="H13" s="1207">
        <f>ROUND(INV!J12,0)</f>
        <v>18</v>
      </c>
      <c r="I13" s="1207">
        <f>ROUND(INV!K12,0)</f>
        <v>0</v>
      </c>
      <c r="J13" s="1207">
        <f>ROUND(INV!M12,0)</f>
        <v>11376</v>
      </c>
      <c r="K13" s="592"/>
    </row>
    <row r="14" spans="1:11" ht="17.25" thickBot="1" x14ac:dyDescent="0.35">
      <c r="A14" s="515" t="s">
        <v>433</v>
      </c>
      <c r="B14" s="593" t="s">
        <v>534</v>
      </c>
      <c r="C14" s="594"/>
      <c r="D14" s="1208">
        <f>ROUND(INV!F13,0)</f>
        <v>840</v>
      </c>
      <c r="E14" s="1208">
        <f>ROUND(INV!G13,0)</f>
        <v>1148</v>
      </c>
      <c r="F14" s="1208">
        <f>ROUND(INV!H13,0)</f>
        <v>0</v>
      </c>
      <c r="G14" s="1208">
        <f>ROUND(INV!I13,0)</f>
        <v>2</v>
      </c>
      <c r="H14" s="1208">
        <f>ROUND(INV!J13,0)</f>
        <v>0</v>
      </c>
      <c r="I14" s="1208">
        <f>ROUND(INV!K13,0)</f>
        <v>0</v>
      </c>
      <c r="J14" s="1208">
        <f>INV!M13</f>
        <v>1989.87</v>
      </c>
      <c r="K14" s="592"/>
    </row>
    <row r="15" spans="1:11" ht="16.5" x14ac:dyDescent="0.3">
      <c r="A15" s="510" t="s">
        <v>428</v>
      </c>
      <c r="B15" s="595" t="s">
        <v>200</v>
      </c>
      <c r="C15" s="596"/>
      <c r="D15" s="1209">
        <f>ROUND(INV!F14,0)</f>
        <v>87620</v>
      </c>
      <c r="E15" s="1209">
        <f>ROUND(INV!G14,0)</f>
        <v>52996</v>
      </c>
      <c r="F15" s="1209">
        <f>ROUND(INV!H14,0)</f>
        <v>13819</v>
      </c>
      <c r="G15" s="1209">
        <f>ROUND(INV!I14,0)</f>
        <v>6128</v>
      </c>
      <c r="H15" s="1209">
        <f>ROUND(INV!J14,0)</f>
        <v>230</v>
      </c>
      <c r="I15" s="1209">
        <f>ROUND(INV!K14,0)</f>
        <v>0</v>
      </c>
      <c r="J15" s="1209">
        <f>ROUND(INV!M14,0)</f>
        <v>160792</v>
      </c>
      <c r="K15" s="592"/>
    </row>
    <row r="16" spans="1:11" ht="16.5" x14ac:dyDescent="0.3">
      <c r="A16" s="513" t="s">
        <v>431</v>
      </c>
      <c r="B16" s="595"/>
      <c r="C16" s="596"/>
      <c r="D16" s="1207"/>
      <c r="E16" s="1207"/>
      <c r="F16" s="1207"/>
      <c r="G16" s="1207"/>
      <c r="H16" s="1207"/>
      <c r="I16" s="1207"/>
      <c r="J16" s="1207"/>
      <c r="K16" s="592"/>
    </row>
    <row r="17" spans="1:11" ht="16.5" x14ac:dyDescent="0.3">
      <c r="A17" s="515" t="s">
        <v>433</v>
      </c>
      <c r="B17" s="590" t="s">
        <v>530</v>
      </c>
      <c r="C17" s="591"/>
      <c r="D17" s="1207">
        <f>ROUND(INV!F15,0)</f>
        <v>0</v>
      </c>
      <c r="E17" s="1207">
        <f>ROUND(INV!G15,0)</f>
        <v>9174</v>
      </c>
      <c r="F17" s="1207">
        <f>ROUND(INV!H15,0)</f>
        <v>17274</v>
      </c>
      <c r="G17" s="1207">
        <f>ROUND(INV!I15,0)</f>
        <v>259</v>
      </c>
      <c r="H17" s="1207">
        <f>ROUND(INV!J15,0)</f>
        <v>0</v>
      </c>
      <c r="I17" s="1207">
        <f>ROUND(INV!K15,0)</f>
        <v>-8</v>
      </c>
      <c r="J17" s="1207">
        <f>ROUND(INV!M15,0)</f>
        <v>26699</v>
      </c>
      <c r="K17" s="592"/>
    </row>
    <row r="18" spans="1:11" ht="16.5" x14ac:dyDescent="0.3">
      <c r="A18" s="515" t="s">
        <v>433</v>
      </c>
      <c r="B18" s="590" t="s">
        <v>531</v>
      </c>
      <c r="C18" s="591"/>
      <c r="D18" s="1207">
        <f>ROUND(INV!F16,0)</f>
        <v>4967</v>
      </c>
      <c r="E18" s="1207">
        <f>ROUND(INV!G16,0)</f>
        <v>14642</v>
      </c>
      <c r="F18" s="1207">
        <f>ROUND(INV!H16,0)</f>
        <v>11728</v>
      </c>
      <c r="G18" s="1207">
        <f>ROUND(INV!I16,0)</f>
        <v>270</v>
      </c>
      <c r="H18" s="1207">
        <f>ROUND(INV!J16,0)</f>
        <v>0</v>
      </c>
      <c r="I18" s="1207">
        <f>ROUND(INV!K16,0)</f>
        <v>0</v>
      </c>
      <c r="J18" s="1207">
        <f>ROUND(INV!M16,0)</f>
        <v>31606</v>
      </c>
      <c r="K18" s="592"/>
    </row>
    <row r="19" spans="1:11" ht="16.5" x14ac:dyDescent="0.3">
      <c r="A19" s="515" t="s">
        <v>433</v>
      </c>
      <c r="B19" s="590" t="s">
        <v>535</v>
      </c>
      <c r="C19" s="591"/>
      <c r="D19" s="1207">
        <f>ROUND(INV!F17,0)</f>
        <v>96187</v>
      </c>
      <c r="E19" s="1207">
        <f>ROUND(INV!G17,0)</f>
        <v>17</v>
      </c>
      <c r="F19" s="1207">
        <f>ROUND(INV!H17,0)</f>
        <v>32200</v>
      </c>
      <c r="G19" s="1207">
        <f>ROUND(INV!I17,0)</f>
        <v>6441</v>
      </c>
      <c r="H19" s="1207">
        <f>ROUND(INV!J17,0)</f>
        <v>0</v>
      </c>
      <c r="I19" s="1207">
        <f>ROUND(INV!K17,0)</f>
        <v>0</v>
      </c>
      <c r="J19" s="1207">
        <f>ROUND(INV!M17,0)</f>
        <v>134845</v>
      </c>
      <c r="K19" s="592"/>
    </row>
    <row r="20" spans="1:11" ht="16.5" x14ac:dyDescent="0.3">
      <c r="A20" s="515" t="s">
        <v>433</v>
      </c>
      <c r="B20" s="590" t="s">
        <v>533</v>
      </c>
      <c r="C20" s="591"/>
      <c r="D20" s="1207">
        <f>ROUND(INV!F18,0)</f>
        <v>10</v>
      </c>
      <c r="E20" s="1207">
        <f>ROUND(INV!G18,0)</f>
        <v>2923</v>
      </c>
      <c r="F20" s="1207">
        <f>ROUND(INV!H18,0)</f>
        <v>3115</v>
      </c>
      <c r="G20" s="1207">
        <f>ROUND(INV!I18,0)</f>
        <v>6</v>
      </c>
      <c r="H20" s="1207">
        <f>ROUND(INV!J18,0)</f>
        <v>0</v>
      </c>
      <c r="I20" s="1207">
        <f>ROUND(INV!K18,0)</f>
        <v>0</v>
      </c>
      <c r="J20" s="1207">
        <f>ROUND(INV!M18,0)</f>
        <v>6054</v>
      </c>
      <c r="K20" s="592"/>
    </row>
    <row r="21" spans="1:11" ht="17.25" thickBot="1" x14ac:dyDescent="0.35">
      <c r="A21" s="515" t="s">
        <v>433</v>
      </c>
      <c r="B21" s="593" t="s">
        <v>534</v>
      </c>
      <c r="C21" s="594"/>
      <c r="D21" s="1208">
        <f>ROUND(INV!F19,0)</f>
        <v>0</v>
      </c>
      <c r="E21" s="1208">
        <f>ROUND(INV!G19,0)</f>
        <v>0</v>
      </c>
      <c r="F21" s="1208">
        <f>ROUND(INV!H19,0)</f>
        <v>1022</v>
      </c>
      <c r="G21" s="1208">
        <f>ROUND(INV!I19,0)</f>
        <v>0</v>
      </c>
      <c r="H21" s="1208">
        <f>ROUND(INV!J19,0)</f>
        <v>0</v>
      </c>
      <c r="I21" s="1208">
        <f>ROUND(INV!K19,0)</f>
        <v>0</v>
      </c>
      <c r="J21" s="1208">
        <f>ROUND(INV!M19,0)</f>
        <v>1022</v>
      </c>
      <c r="K21" s="592"/>
    </row>
    <row r="22" spans="1:11" ht="16.5" x14ac:dyDescent="0.3">
      <c r="A22" s="510" t="s">
        <v>428</v>
      </c>
      <c r="B22" s="595" t="s">
        <v>178</v>
      </c>
      <c r="C22" s="596"/>
      <c r="D22" s="1209">
        <f>ROUND(INV!F20,0)</f>
        <v>101164</v>
      </c>
      <c r="E22" s="1209">
        <f>ROUND(INV!G20,0)</f>
        <v>26756</v>
      </c>
      <c r="F22" s="1209">
        <f>ROUND(INV!H20,0)</f>
        <v>65337</v>
      </c>
      <c r="G22" s="1209">
        <f>ROUND(INV!I20,0)</f>
        <v>6977</v>
      </c>
      <c r="H22" s="1209">
        <f>ROUND(INV!J20,0)</f>
        <v>0</v>
      </c>
      <c r="I22" s="1209">
        <f>ROUND(INV!K20,0)</f>
        <v>-8</v>
      </c>
      <c r="J22" s="1209">
        <f>ROUND(INV!M20,0)</f>
        <v>200226</v>
      </c>
      <c r="K22" s="592"/>
    </row>
    <row r="23" spans="1:11" ht="16.5" x14ac:dyDescent="0.3">
      <c r="A23" s="513" t="s">
        <v>431</v>
      </c>
      <c r="B23" s="597"/>
      <c r="C23" s="598"/>
      <c r="D23" s="1210"/>
      <c r="E23" s="1210"/>
      <c r="F23" s="1210"/>
      <c r="G23" s="1210"/>
      <c r="H23" s="1210"/>
      <c r="I23" s="1210"/>
      <c r="J23" s="1210"/>
      <c r="K23" s="592"/>
    </row>
    <row r="24" spans="1:11" ht="16.5" x14ac:dyDescent="0.3">
      <c r="A24" s="515" t="s">
        <v>433</v>
      </c>
      <c r="B24" s="590" t="s">
        <v>536</v>
      </c>
      <c r="C24" s="591"/>
      <c r="D24" s="1207">
        <f>ROUND(INV!F22,0)</f>
        <v>188784</v>
      </c>
      <c r="E24" s="1207">
        <f>ROUND(INV!G22,0)</f>
        <v>79752</v>
      </c>
      <c r="F24" s="1207">
        <f>ROUND(INV!H22,0)</f>
        <v>79157</v>
      </c>
      <c r="G24" s="1207">
        <f>ROUND(INV!I22,0)</f>
        <v>13104</v>
      </c>
      <c r="H24" s="1207">
        <f>ROUND(INV!J22,0)</f>
        <v>230</v>
      </c>
      <c r="I24" s="1207">
        <f>ROUND(INV!K22,0)</f>
        <v>-8</v>
      </c>
      <c r="J24" s="1207">
        <f>ROUND(INV!M22,0)</f>
        <v>361019</v>
      </c>
      <c r="K24" s="592"/>
    </row>
    <row r="25" spans="1:11" ht="17.25" thickBot="1" x14ac:dyDescent="0.35">
      <c r="A25" s="515" t="s">
        <v>433</v>
      </c>
      <c r="B25" s="593" t="s">
        <v>537</v>
      </c>
      <c r="C25" s="594"/>
      <c r="D25" s="1208">
        <f>ROUND(INV!F23,0)</f>
        <v>212704</v>
      </c>
      <c r="E25" s="1208">
        <f>ROUND(INV!G23,0)</f>
        <v>897</v>
      </c>
      <c r="F25" s="1208">
        <f>ROUND(INV!H23,0)</f>
        <v>830</v>
      </c>
      <c r="G25" s="1208">
        <f>ROUND(INV!I23,0)</f>
        <v>131940</v>
      </c>
      <c r="H25" s="1208">
        <f>ROUND(INV!J23,0)</f>
        <v>0</v>
      </c>
      <c r="I25" s="1208">
        <f>ROUND(INV!K23,0)</f>
        <v>0</v>
      </c>
      <c r="J25" s="1208">
        <f>INV!M23</f>
        <v>346371.35200000001</v>
      </c>
      <c r="K25" s="592"/>
    </row>
    <row r="26" spans="1:11" ht="16.5" x14ac:dyDescent="0.3">
      <c r="A26" s="568" t="s">
        <v>538</v>
      </c>
      <c r="B26" s="595" t="s">
        <v>36</v>
      </c>
      <c r="C26" s="596"/>
      <c r="D26" s="1209">
        <f>ROUND(INV!F24,0)</f>
        <v>401487</v>
      </c>
      <c r="E26" s="1209">
        <f>ROUND(INV!G24,0)</f>
        <v>80648</v>
      </c>
      <c r="F26" s="1209">
        <f>ROUND(INV!H24,0)</f>
        <v>79987</v>
      </c>
      <c r="G26" s="1209">
        <f>ROUND(INV!I24,0)</f>
        <v>145045</v>
      </c>
      <c r="H26" s="1209">
        <f>ROUND(INV!J24,0)</f>
        <v>230</v>
      </c>
      <c r="I26" s="1209">
        <f>ROUND(INV!K24,0)</f>
        <v>-8</v>
      </c>
      <c r="J26" s="1209">
        <f>ROUND(INV!M24,0)</f>
        <v>707390</v>
      </c>
    </row>
    <row r="27" spans="1:11" ht="16.5" x14ac:dyDescent="0.3">
      <c r="A27" s="513" t="s">
        <v>431</v>
      </c>
      <c r="B27" s="595"/>
      <c r="C27" s="596"/>
      <c r="D27" s="1207"/>
      <c r="E27" s="1207"/>
      <c r="F27" s="1207"/>
      <c r="G27" s="1207"/>
      <c r="H27" s="1207"/>
      <c r="I27" s="1207"/>
      <c r="J27" s="1207"/>
    </row>
    <row r="28" spans="1:11" ht="16.5" x14ac:dyDescent="0.3">
      <c r="A28" s="522" t="s">
        <v>461</v>
      </c>
      <c r="B28" s="595" t="s">
        <v>174</v>
      </c>
      <c r="C28" s="596"/>
      <c r="D28" s="1207"/>
      <c r="E28" s="1207"/>
      <c r="F28" s="1207"/>
      <c r="G28" s="1207"/>
      <c r="H28" s="1207"/>
      <c r="I28" s="1207"/>
      <c r="J28" s="1207"/>
    </row>
    <row r="29" spans="1:11" ht="16.5" x14ac:dyDescent="0.3">
      <c r="A29" s="515" t="s">
        <v>433</v>
      </c>
      <c r="B29" s="590" t="s">
        <v>539</v>
      </c>
      <c r="C29" s="591"/>
      <c r="D29" s="1207">
        <f>ROUND(INV!F27,0)</f>
        <v>72761</v>
      </c>
      <c r="E29" s="1207">
        <f>ROUND(INV!G27,0)</f>
        <v>22479</v>
      </c>
      <c r="F29" s="1207">
        <f>ROUND(INV!H27,0)</f>
        <v>13534</v>
      </c>
      <c r="G29" s="1207">
        <f>ROUND(INV!I27,0)</f>
        <v>5617</v>
      </c>
      <c r="H29" s="1207">
        <f>ROUND(INV!J27,0)</f>
        <v>18</v>
      </c>
      <c r="I29" s="1207">
        <f>ROUND(INV!K27,0)</f>
        <v>0</v>
      </c>
      <c r="J29" s="1207">
        <f>ROUND(INV!M27,0)</f>
        <v>114409</v>
      </c>
    </row>
    <row r="30" spans="1:11" ht="16.5" x14ac:dyDescent="0.3">
      <c r="A30" s="515" t="s">
        <v>433</v>
      </c>
      <c r="B30" s="590" t="s">
        <v>532</v>
      </c>
      <c r="C30" s="591"/>
      <c r="D30" s="1207">
        <f>ROUND(INV!F28,0)</f>
        <v>10062</v>
      </c>
      <c r="E30" s="1207">
        <f>ROUND(INV!G28,0)</f>
        <v>28007</v>
      </c>
      <c r="F30" s="1207">
        <f>ROUND(INV!H28,0)</f>
        <v>0</v>
      </c>
      <c r="G30" s="1207">
        <f>ROUND(INV!I28,0)</f>
        <v>421</v>
      </c>
      <c r="H30" s="1207">
        <f>ROUND(INV!J28,0)</f>
        <v>88</v>
      </c>
      <c r="I30" s="1207">
        <f>ROUND(INV!K28,0)</f>
        <v>0</v>
      </c>
      <c r="J30" s="1207">
        <f>ROUND(INV!M28,0)</f>
        <v>38577</v>
      </c>
    </row>
    <row r="31" spans="1:11" ht="16.5" x14ac:dyDescent="0.3">
      <c r="A31" s="515" t="s">
        <v>433</v>
      </c>
      <c r="B31" s="590" t="s">
        <v>540</v>
      </c>
      <c r="C31" s="591"/>
      <c r="D31" s="1207">
        <f>ROUND(INV!F29,0)</f>
        <v>0</v>
      </c>
      <c r="E31" s="1207">
        <f>ROUND(INV!G29,0)</f>
        <v>0</v>
      </c>
      <c r="F31" s="1207">
        <f>ROUND(INV!H29,0)</f>
        <v>0</v>
      </c>
      <c r="G31" s="1207">
        <f>ROUND(INV!I29,0)</f>
        <v>0</v>
      </c>
      <c r="H31" s="1207">
        <f>ROUND(INV!J29,0)</f>
        <v>0</v>
      </c>
      <c r="I31" s="1207">
        <f>ROUND(INV!K29,0)</f>
        <v>0</v>
      </c>
      <c r="J31" s="1207">
        <f>ROUND(INV!M29,0)</f>
        <v>0</v>
      </c>
    </row>
    <row r="32" spans="1:11" ht="16.5" x14ac:dyDescent="0.3">
      <c r="A32" s="515" t="s">
        <v>433</v>
      </c>
      <c r="B32" s="590" t="s">
        <v>541</v>
      </c>
      <c r="C32" s="591"/>
      <c r="D32" s="1207">
        <f>ROUND(INV!F30,0)</f>
        <v>105121</v>
      </c>
      <c r="E32" s="1207">
        <f>ROUND(INV!G30,0)</f>
        <v>28119</v>
      </c>
      <c r="F32" s="1207">
        <f>ROUND(INV!H30,0)</f>
        <v>64601</v>
      </c>
      <c r="G32" s="1207">
        <f>ROUND(INV!I30,0)</f>
        <v>7064</v>
      </c>
      <c r="H32" s="1207">
        <f>ROUND(INV!J30,0)</f>
        <v>124</v>
      </c>
      <c r="I32" s="1207">
        <f>ROUND(INV!K30,0)</f>
        <v>-8</v>
      </c>
      <c r="J32" s="1207">
        <f>ROUND(INV!M30,0)</f>
        <v>205020</v>
      </c>
    </row>
    <row r="33" spans="1:10" ht="17.25" thickBot="1" x14ac:dyDescent="0.35">
      <c r="A33" s="515" t="s">
        <v>433</v>
      </c>
      <c r="B33" s="593" t="s">
        <v>534</v>
      </c>
      <c r="C33" s="594"/>
      <c r="D33" s="1208">
        <f>ROUND(INV!F31,0)</f>
        <v>840</v>
      </c>
      <c r="E33" s="1208">
        <f>ROUND(INV!G31,0)</f>
        <v>1148</v>
      </c>
      <c r="F33" s="1208">
        <f>ROUND(INV!H31,0)</f>
        <v>1022</v>
      </c>
      <c r="G33" s="1208">
        <f>ROUND(INV!I31,0)</f>
        <v>2</v>
      </c>
      <c r="H33" s="1208">
        <f>ROUND(INV!J31,0)</f>
        <v>0</v>
      </c>
      <c r="I33" s="1208">
        <f>ROUND(INV!K31,0)</f>
        <v>0</v>
      </c>
      <c r="J33" s="1208">
        <f>ROUND(INV!M31,0)</f>
        <v>3012</v>
      </c>
    </row>
    <row r="34" spans="1:10" ht="16.5" x14ac:dyDescent="0.3">
      <c r="A34" s="568" t="s">
        <v>538</v>
      </c>
      <c r="B34" s="595" t="s">
        <v>214</v>
      </c>
      <c r="C34" s="596"/>
      <c r="D34" s="1209">
        <f>ROUND(INV!F32,0)</f>
        <v>188784</v>
      </c>
      <c r="E34" s="1209">
        <f>ROUND(INV!G32,0)</f>
        <v>79752</v>
      </c>
      <c r="F34" s="1209">
        <f>ROUND(INV!H32,0)</f>
        <v>79157</v>
      </c>
      <c r="G34" s="1209">
        <f>ROUND(INV!I32,0)</f>
        <v>13104</v>
      </c>
      <c r="H34" s="1209">
        <f>ROUND(INV!J32,0)</f>
        <v>230</v>
      </c>
      <c r="I34" s="1209">
        <f>ROUND(INV!K32,0)</f>
        <v>-8</v>
      </c>
      <c r="J34" s="1209">
        <f>ROUND(INV!M32,0)</f>
        <v>361019</v>
      </c>
    </row>
    <row r="35" spans="1:10" ht="16.5" x14ac:dyDescent="0.3">
      <c r="A35" s="513" t="s">
        <v>431</v>
      </c>
      <c r="B35" s="597"/>
      <c r="C35" s="598"/>
      <c r="D35" s="1210"/>
      <c r="E35" s="1210"/>
      <c r="F35" s="1210"/>
      <c r="G35" s="1210"/>
      <c r="H35" s="1210"/>
      <c r="I35" s="1210"/>
      <c r="J35" s="1210"/>
    </row>
    <row r="36" spans="1:10" ht="16.5" x14ac:dyDescent="0.3">
      <c r="A36" s="515" t="s">
        <v>433</v>
      </c>
      <c r="B36" s="590" t="s">
        <v>542</v>
      </c>
      <c r="C36" s="591"/>
      <c r="D36" s="1207">
        <f>ROUND(INV!F34,0)</f>
        <v>7</v>
      </c>
      <c r="E36" s="1207">
        <f>ROUND(INV!G34,0)</f>
        <v>837</v>
      </c>
      <c r="F36" s="1207">
        <f>ROUND(INV!H34,0)</f>
        <v>0</v>
      </c>
      <c r="G36" s="1207">
        <f>ROUND(INV!I34,0)</f>
        <v>714</v>
      </c>
      <c r="H36" s="1207">
        <f>ROUND(INV!J34,0)</f>
        <v>3</v>
      </c>
      <c r="I36" s="1207">
        <f>ROUND(INV!K34,0)</f>
        <v>0</v>
      </c>
      <c r="J36" s="1207">
        <f>ROUND(INV!M34,0)</f>
        <v>1561</v>
      </c>
    </row>
    <row r="37" spans="1:10" ht="16.5" x14ac:dyDescent="0.3">
      <c r="A37" s="515" t="s">
        <v>433</v>
      </c>
      <c r="B37" s="590" t="s">
        <v>565</v>
      </c>
      <c r="C37" s="591"/>
      <c r="D37" s="1207">
        <f>ROUND(INV!F35,0)</f>
        <v>75</v>
      </c>
      <c r="E37" s="1207">
        <f>ROUND(INV!G35,0)</f>
        <v>19</v>
      </c>
      <c r="F37" s="1207">
        <f>ROUND(INV!H35,0)</f>
        <v>9</v>
      </c>
      <c r="G37" s="1207">
        <f>ROUND(INV!I35,0)</f>
        <v>139</v>
      </c>
      <c r="H37" s="1207">
        <f>ROUND(INV!J35,0)</f>
        <v>0</v>
      </c>
      <c r="I37" s="1207">
        <f>ROUND(INV!K35,0)</f>
        <v>0</v>
      </c>
      <c r="J37" s="1207">
        <f>ROUND(INV!M35,0)</f>
        <v>242</v>
      </c>
    </row>
    <row r="38" spans="1:10" ht="17.25" thickBot="1" x14ac:dyDescent="0.35">
      <c r="A38" s="515" t="s">
        <v>433</v>
      </c>
      <c r="B38" s="593" t="s">
        <v>543</v>
      </c>
      <c r="C38" s="594"/>
      <c r="D38" s="1208">
        <f>ROUND(INV!F36,0)</f>
        <v>27755</v>
      </c>
      <c r="E38" s="1208">
        <f>ROUND(INV!G36,0)</f>
        <v>17349</v>
      </c>
      <c r="F38" s="1208">
        <f>ROUND(INV!H36,0)</f>
        <v>6175</v>
      </c>
      <c r="G38" s="1208">
        <f>ROUND(INV!I36,0)</f>
        <v>4250</v>
      </c>
      <c r="H38" s="1208">
        <f>ROUND(INV!J36,0)</f>
        <v>32267</v>
      </c>
      <c r="I38" s="1208">
        <f>ROUND(INV!K36,0)</f>
        <v>-33128</v>
      </c>
      <c r="J38" s="1208">
        <f>ROUND(INV!M36,0)</f>
        <v>54668</v>
      </c>
    </row>
    <row r="39" spans="1:10" ht="17.25" thickBot="1" x14ac:dyDescent="0.35">
      <c r="A39" s="568" t="s">
        <v>544</v>
      </c>
      <c r="B39" s="599" t="s">
        <v>317</v>
      </c>
      <c r="C39" s="600"/>
      <c r="D39" s="1211">
        <f>ROUND(INV!F37,0)</f>
        <v>216621</v>
      </c>
      <c r="E39" s="1211">
        <f>ROUND(INV!G37,0)</f>
        <v>97956</v>
      </c>
      <c r="F39" s="1211">
        <f>ROUND(INV!H37,0)</f>
        <v>85341</v>
      </c>
      <c r="G39" s="1211">
        <f>ROUND(INV!I37,0)</f>
        <v>18207</v>
      </c>
      <c r="H39" s="1211">
        <f>ROUND(INV!J37,0)</f>
        <v>32501</v>
      </c>
      <c r="I39" s="1211">
        <f>ROUND(INV!K37,0)</f>
        <v>-33136</v>
      </c>
      <c r="J39" s="1211">
        <f>ROUND(INV!M37,0)</f>
        <v>417489</v>
      </c>
    </row>
    <row r="40" spans="1:10" x14ac:dyDescent="0.2">
      <c r="J40" s="496" t="s">
        <v>467</v>
      </c>
    </row>
    <row r="41" spans="1:10" x14ac:dyDescent="0.2">
      <c r="B41" s="608" t="s">
        <v>468</v>
      </c>
      <c r="C41" s="609"/>
      <c r="D41" s="609"/>
      <c r="E41" s="609"/>
      <c r="F41" s="609"/>
      <c r="G41" s="609"/>
      <c r="H41" s="609"/>
      <c r="I41" s="609"/>
      <c r="J41" s="610"/>
    </row>
    <row r="42" spans="1:10" x14ac:dyDescent="0.2">
      <c r="B42" s="611" t="s">
        <v>546</v>
      </c>
      <c r="C42" s="111"/>
      <c r="D42" s="538">
        <f>D15-INV!F14</f>
        <v>4.3999999994412065E-2</v>
      </c>
      <c r="E42" s="538">
        <f>E15-INV!G14</f>
        <v>0.43699999999807915</v>
      </c>
      <c r="F42" s="538">
        <f>F15-INV!I14</f>
        <v>7691.3819999999996</v>
      </c>
      <c r="G42" s="538">
        <f>G15-INV!J14</f>
        <v>5897.6030000000001</v>
      </c>
      <c r="H42" s="538">
        <f>H15-INV!K14</f>
        <v>230.465</v>
      </c>
      <c r="I42" s="538">
        <f>I15-INV!L14</f>
        <v>0</v>
      </c>
      <c r="J42" s="539">
        <f>J15-INV!M14</f>
        <v>-0.375</v>
      </c>
    </row>
    <row r="43" spans="1:10" x14ac:dyDescent="0.2">
      <c r="B43" s="611" t="s">
        <v>547</v>
      </c>
      <c r="C43" s="111"/>
      <c r="D43" s="538">
        <f>D22-INV!F20</f>
        <v>0.42500000000291038</v>
      </c>
      <c r="E43" s="538">
        <f>E22-INV!G20</f>
        <v>-7.4000000000523869E-2</v>
      </c>
      <c r="F43" s="538">
        <f>F22-INV!I20</f>
        <v>58360.267999999996</v>
      </c>
      <c r="G43" s="538">
        <f>G22-INV!J20</f>
        <v>6977</v>
      </c>
      <c r="H43" s="538">
        <f>H22-INV!K20</f>
        <v>7.5389999999999997</v>
      </c>
      <c r="I43" s="538">
        <f>I22-INV!L20</f>
        <v>-8</v>
      </c>
      <c r="J43" s="539">
        <f>J22-INV!M20</f>
        <v>-0.20900000000256114</v>
      </c>
    </row>
    <row r="44" spans="1:10" x14ac:dyDescent="0.2">
      <c r="B44" s="611" t="s">
        <v>548</v>
      </c>
      <c r="C44" s="111"/>
      <c r="D44" s="538">
        <f>D26-INV!F24</f>
        <v>-0.16200000001117587</v>
      </c>
      <c r="E44" s="538">
        <f>E26-INV!G24</f>
        <v>-0.42299999999522697</v>
      </c>
      <c r="F44" s="538">
        <f>F26-INV!I24</f>
        <v>-65057.790000000008</v>
      </c>
      <c r="G44" s="538">
        <f>G26-INV!J24</f>
        <v>144814.603</v>
      </c>
      <c r="H44" s="538">
        <f>H26-INV!K24</f>
        <v>238.00399999999999</v>
      </c>
      <c r="I44" s="538">
        <f>I26-INV!L24</f>
        <v>-8</v>
      </c>
      <c r="J44" s="539">
        <f>J26-INV!M24</f>
        <v>6.4000000013038516E-2</v>
      </c>
    </row>
    <row r="45" spans="1:10" x14ac:dyDescent="0.2">
      <c r="B45" s="611" t="s">
        <v>549</v>
      </c>
      <c r="C45" s="111"/>
      <c r="D45" s="538">
        <f>D34-INV!F32</f>
        <v>0.47000000000116415</v>
      </c>
      <c r="E45" s="538">
        <f>E34-INV!G32</f>
        <v>0.36199999999371357</v>
      </c>
      <c r="F45" s="538">
        <f>F34-INV!I32</f>
        <v>66052.650999999998</v>
      </c>
      <c r="G45" s="538">
        <f>G34-INV!J32</f>
        <v>12873.602999999999</v>
      </c>
      <c r="H45" s="538">
        <f>H34-INV!K32</f>
        <v>238.00399999999999</v>
      </c>
      <c r="I45" s="538">
        <f>I34-INV!L32</f>
        <v>-8</v>
      </c>
      <c r="J45" s="539">
        <f>J34-INV!M32</f>
        <v>0.41600000002654269</v>
      </c>
    </row>
    <row r="46" spans="1:10" x14ac:dyDescent="0.2">
      <c r="B46" s="612" t="s">
        <v>550</v>
      </c>
      <c r="C46" s="541"/>
      <c r="D46" s="613">
        <f>D39-INV!F37</f>
        <v>0.37700000000768341</v>
      </c>
      <c r="E46" s="613">
        <f>E39-INV!G37</f>
        <v>-0.17500000000291038</v>
      </c>
      <c r="F46" s="613">
        <f>F39-INV!I37</f>
        <v>67134.464000000007</v>
      </c>
      <c r="G46" s="613">
        <f>G39-INV!J37</f>
        <v>-14294.147000000001</v>
      </c>
      <c r="H46" s="613">
        <f>H39-INV!K37</f>
        <v>65636.975999999995</v>
      </c>
      <c r="I46" s="613">
        <f>I39-INV!L37</f>
        <v>-33136</v>
      </c>
      <c r="J46" s="614">
        <f>J39-INV!M37</f>
        <v>-0.40899999998509884</v>
      </c>
    </row>
  </sheetData>
  <pageMargins left="0.7" right="0.7" top="0.75" bottom="0.75" header="0.3" footer="0.3"/>
  <pageSetup paperSize="9" scale="61" orientation="landscape"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rgb="FFFFFF00"/>
  </sheetPr>
  <dimension ref="A4:K45"/>
  <sheetViews>
    <sheetView workbookViewId="0">
      <selection activeCell="H20" sqref="H20"/>
    </sheetView>
  </sheetViews>
  <sheetFormatPr defaultColWidth="8.85546875" defaultRowHeight="12.75" x14ac:dyDescent="0.2"/>
  <cols>
    <col min="1" max="1" width="23.140625" bestFit="1" customWidth="1"/>
    <col min="2" max="2" width="33.85546875" bestFit="1" customWidth="1"/>
    <col min="3" max="3" width="10" bestFit="1" customWidth="1"/>
    <col min="4" max="10" width="22.85546875" customWidth="1"/>
  </cols>
  <sheetData>
    <row r="4" spans="1:11" x14ac:dyDescent="0.2">
      <c r="A4" s="496" t="s">
        <v>418</v>
      </c>
    </row>
    <row r="5" spans="1:11" ht="16.5" x14ac:dyDescent="0.3">
      <c r="A5" s="580">
        <f ca="1">NOW()</f>
        <v>42418.591823263887</v>
      </c>
      <c r="B5" s="497" t="s">
        <v>419</v>
      </c>
      <c r="C5" s="498" t="s">
        <v>420</v>
      </c>
      <c r="D5" s="601" t="s">
        <v>473</v>
      </c>
      <c r="E5" s="601" t="s">
        <v>473</v>
      </c>
      <c r="F5" s="601" t="s">
        <v>473</v>
      </c>
      <c r="G5" s="601" t="s">
        <v>473</v>
      </c>
      <c r="H5" s="601" t="s">
        <v>473</v>
      </c>
      <c r="I5" s="601" t="s">
        <v>473</v>
      </c>
      <c r="J5" s="601" t="s">
        <v>422</v>
      </c>
    </row>
    <row r="6" spans="1:11" ht="16.5" x14ac:dyDescent="0.3">
      <c r="A6" s="501" t="s">
        <v>423</v>
      </c>
    </row>
    <row r="7" spans="1:11" ht="16.5" x14ac:dyDescent="0.3">
      <c r="A7" s="501" t="s">
        <v>424</v>
      </c>
      <c r="B7" s="581"/>
    </row>
    <row r="8" spans="1:11" ht="16.5" x14ac:dyDescent="0.3">
      <c r="A8" s="501" t="s">
        <v>425</v>
      </c>
      <c r="B8" t="s">
        <v>174</v>
      </c>
      <c r="C8" s="582"/>
      <c r="D8" s="583" t="s">
        <v>159</v>
      </c>
      <c r="E8" s="583" t="s">
        <v>165</v>
      </c>
      <c r="F8" s="583" t="s">
        <v>166</v>
      </c>
      <c r="G8" s="583" t="s">
        <v>266</v>
      </c>
      <c r="H8" s="583" t="s">
        <v>195</v>
      </c>
      <c r="I8" s="583" t="s">
        <v>205</v>
      </c>
      <c r="J8" s="584" t="s">
        <v>172</v>
      </c>
    </row>
    <row r="9" spans="1:11" ht="16.5" x14ac:dyDescent="0.3">
      <c r="A9" s="522" t="s">
        <v>461</v>
      </c>
      <c r="B9" s="585">
        <v>2012</v>
      </c>
      <c r="C9" s="586"/>
      <c r="D9" s="586"/>
      <c r="E9" s="587"/>
      <c r="F9" s="588"/>
      <c r="G9" s="588"/>
      <c r="H9" s="588"/>
      <c r="I9" s="588"/>
      <c r="J9" s="588"/>
      <c r="K9" s="589"/>
    </row>
    <row r="10" spans="1:11" ht="16.5" x14ac:dyDescent="0.3">
      <c r="A10" s="515" t="s">
        <v>433</v>
      </c>
      <c r="B10" s="590" t="s">
        <v>530</v>
      </c>
      <c r="C10" s="591"/>
      <c r="D10" s="602">
        <v>1209</v>
      </c>
      <c r="E10" s="603">
        <v>505</v>
      </c>
      <c r="F10" s="602">
        <v>54</v>
      </c>
      <c r="G10" s="602">
        <v>60</v>
      </c>
      <c r="H10" s="602">
        <v>11</v>
      </c>
      <c r="I10" s="602">
        <v>-2</v>
      </c>
      <c r="J10" s="602">
        <v>1837</v>
      </c>
      <c r="K10" s="592"/>
    </row>
    <row r="11" spans="1:11" ht="16.5" x14ac:dyDescent="0.3">
      <c r="A11" s="515" t="s">
        <v>433</v>
      </c>
      <c r="B11" s="590" t="s">
        <v>531</v>
      </c>
      <c r="C11" s="591"/>
      <c r="D11" s="602">
        <v>64853</v>
      </c>
      <c r="E11" s="602">
        <v>17640</v>
      </c>
      <c r="F11" s="602">
        <v>9890</v>
      </c>
      <c r="G11" s="602">
        <v>4036</v>
      </c>
      <c r="H11" s="602">
        <v>0</v>
      </c>
      <c r="I11" s="602">
        <v>0</v>
      </c>
      <c r="J11" s="602">
        <v>96419</v>
      </c>
      <c r="K11" s="592"/>
    </row>
    <row r="12" spans="1:11" ht="16.5" x14ac:dyDescent="0.3">
      <c r="A12" s="515" t="s">
        <v>433</v>
      </c>
      <c r="B12" s="590" t="s">
        <v>532</v>
      </c>
      <c r="C12" s="591"/>
      <c r="D12" s="602">
        <v>10260</v>
      </c>
      <c r="E12" s="602">
        <v>18825</v>
      </c>
      <c r="F12" s="602">
        <v>8</v>
      </c>
      <c r="G12" s="602">
        <v>643</v>
      </c>
      <c r="H12" s="602">
        <v>0</v>
      </c>
      <c r="I12" s="602">
        <v>0</v>
      </c>
      <c r="J12" s="602">
        <v>29736</v>
      </c>
      <c r="K12" s="592"/>
    </row>
    <row r="13" spans="1:11" ht="16.5" x14ac:dyDescent="0.3">
      <c r="A13" s="515" t="s">
        <v>433</v>
      </c>
      <c r="B13" s="590" t="s">
        <v>533</v>
      </c>
      <c r="C13" s="591"/>
      <c r="D13" s="602">
        <v>12476</v>
      </c>
      <c r="E13" s="602">
        <v>40</v>
      </c>
      <c r="F13" s="602">
        <v>0</v>
      </c>
      <c r="G13" s="602">
        <v>43</v>
      </c>
      <c r="H13" s="602">
        <v>744</v>
      </c>
      <c r="I13" s="602">
        <v>0</v>
      </c>
      <c r="J13" s="602">
        <v>13303</v>
      </c>
      <c r="K13" s="592"/>
    </row>
    <row r="14" spans="1:11" ht="17.25" thickBot="1" x14ac:dyDescent="0.35">
      <c r="A14" s="515" t="s">
        <v>433</v>
      </c>
      <c r="B14" s="593" t="s">
        <v>534</v>
      </c>
      <c r="C14" s="594"/>
      <c r="D14" s="604">
        <v>775</v>
      </c>
      <c r="E14" s="604">
        <v>2009</v>
      </c>
      <c r="F14" s="604">
        <v>0</v>
      </c>
      <c r="G14" s="604">
        <v>0</v>
      </c>
      <c r="H14" s="604">
        <v>0</v>
      </c>
      <c r="I14" s="604">
        <v>0</v>
      </c>
      <c r="J14" s="604">
        <v>2784</v>
      </c>
      <c r="K14" s="592"/>
    </row>
    <row r="15" spans="1:11" ht="16.5" x14ac:dyDescent="0.3">
      <c r="A15" s="510" t="s">
        <v>428</v>
      </c>
      <c r="B15" s="595" t="s">
        <v>200</v>
      </c>
      <c r="C15" s="596"/>
      <c r="D15" s="605">
        <v>89573</v>
      </c>
      <c r="E15" s="605">
        <v>39019</v>
      </c>
      <c r="F15" s="605">
        <v>9952</v>
      </c>
      <c r="G15" s="605">
        <v>4782</v>
      </c>
      <c r="H15" s="605">
        <v>755</v>
      </c>
      <c r="I15" s="605">
        <v>-2</v>
      </c>
      <c r="J15" s="605">
        <v>144079</v>
      </c>
      <c r="K15" s="592"/>
    </row>
    <row r="16" spans="1:11" ht="16.5" x14ac:dyDescent="0.3">
      <c r="A16" s="513" t="s">
        <v>431</v>
      </c>
      <c r="B16" s="595"/>
      <c r="C16" s="596"/>
      <c r="D16" s="602"/>
      <c r="E16" s="602"/>
      <c r="F16" s="602"/>
      <c r="G16" s="602"/>
      <c r="H16" s="602"/>
      <c r="I16" s="602"/>
      <c r="J16" s="602"/>
      <c r="K16" s="592"/>
    </row>
    <row r="17" spans="1:11" ht="16.5" x14ac:dyDescent="0.3">
      <c r="A17" s="515" t="s">
        <v>433</v>
      </c>
      <c r="B17" s="590" t="s">
        <v>530</v>
      </c>
      <c r="C17" s="591"/>
      <c r="D17" s="602">
        <v>0</v>
      </c>
      <c r="E17" s="602">
        <v>7608</v>
      </c>
      <c r="F17" s="602">
        <v>26045</v>
      </c>
      <c r="G17" s="602">
        <v>3459</v>
      </c>
      <c r="H17" s="602">
        <v>0</v>
      </c>
      <c r="I17" s="602">
        <v>-4</v>
      </c>
      <c r="J17" s="602">
        <v>37108</v>
      </c>
      <c r="K17" s="592"/>
    </row>
    <row r="18" spans="1:11" ht="16.5" x14ac:dyDescent="0.3">
      <c r="A18" s="515" t="s">
        <v>433</v>
      </c>
      <c r="B18" s="590" t="s">
        <v>531</v>
      </c>
      <c r="C18" s="591"/>
      <c r="D18" s="602">
        <v>0</v>
      </c>
      <c r="E18" s="602">
        <v>15124</v>
      </c>
      <c r="F18" s="602">
        <v>11975</v>
      </c>
      <c r="G18" s="602">
        <v>277</v>
      </c>
      <c r="H18" s="602">
        <v>0</v>
      </c>
      <c r="I18" s="602">
        <v>0</v>
      </c>
      <c r="J18" s="602">
        <v>27376</v>
      </c>
      <c r="K18" s="592"/>
    </row>
    <row r="19" spans="1:11" ht="16.5" x14ac:dyDescent="0.3">
      <c r="A19" s="515" t="s">
        <v>433</v>
      </c>
      <c r="B19" s="590" t="s">
        <v>535</v>
      </c>
      <c r="C19" s="591"/>
      <c r="D19" s="602">
        <v>61729</v>
      </c>
      <c r="E19" s="602">
        <v>0</v>
      </c>
      <c r="F19" s="602">
        <v>8495</v>
      </c>
      <c r="G19" s="602">
        <v>1060</v>
      </c>
      <c r="H19" s="602">
        <v>0</v>
      </c>
      <c r="I19" s="602">
        <v>0</v>
      </c>
      <c r="J19" s="602">
        <v>71284</v>
      </c>
      <c r="K19" s="592"/>
    </row>
    <row r="20" spans="1:11" ht="16.5" x14ac:dyDescent="0.3">
      <c r="A20" s="515" t="s">
        <v>433</v>
      </c>
      <c r="B20" s="590" t="s">
        <v>533</v>
      </c>
      <c r="C20" s="591"/>
      <c r="D20" s="602">
        <v>0</v>
      </c>
      <c r="E20" s="602">
        <v>491</v>
      </c>
      <c r="F20" s="602">
        <v>3519</v>
      </c>
      <c r="G20" s="602">
        <v>1619</v>
      </c>
      <c r="H20" s="602">
        <v>0</v>
      </c>
      <c r="I20" s="602">
        <v>0</v>
      </c>
      <c r="J20" s="602">
        <v>5629</v>
      </c>
      <c r="K20" s="592"/>
    </row>
    <row r="21" spans="1:11" ht="17.25" thickBot="1" x14ac:dyDescent="0.35">
      <c r="A21" s="515" t="s">
        <v>433</v>
      </c>
      <c r="B21" s="593" t="s">
        <v>534</v>
      </c>
      <c r="C21" s="594"/>
      <c r="D21" s="604">
        <v>0</v>
      </c>
      <c r="E21" s="604">
        <v>0</v>
      </c>
      <c r="F21" s="604">
        <v>1132</v>
      </c>
      <c r="G21" s="604">
        <v>0</v>
      </c>
      <c r="H21" s="604">
        <v>0</v>
      </c>
      <c r="I21" s="604">
        <v>0</v>
      </c>
      <c r="J21" s="604">
        <v>1132</v>
      </c>
      <c r="K21" s="592"/>
    </row>
    <row r="22" spans="1:11" ht="24" x14ac:dyDescent="0.3">
      <c r="A22" s="510" t="s">
        <v>428</v>
      </c>
      <c r="B22" s="595" t="s">
        <v>178</v>
      </c>
      <c r="C22" s="596"/>
      <c r="D22" s="605">
        <v>61729</v>
      </c>
      <c r="E22" s="605">
        <v>23223</v>
      </c>
      <c r="F22" s="605">
        <v>51166</v>
      </c>
      <c r="G22" s="605">
        <v>6415</v>
      </c>
      <c r="H22" s="605">
        <v>0</v>
      </c>
      <c r="I22" s="605">
        <v>-4</v>
      </c>
      <c r="J22" s="605">
        <v>142529</v>
      </c>
      <c r="K22" s="592"/>
    </row>
    <row r="23" spans="1:11" ht="16.5" x14ac:dyDescent="0.3">
      <c r="A23" s="513" t="s">
        <v>431</v>
      </c>
      <c r="B23" s="597"/>
      <c r="C23" s="598"/>
      <c r="D23" s="606"/>
      <c r="E23" s="606"/>
      <c r="F23" s="606"/>
      <c r="G23" s="606"/>
      <c r="H23" s="606"/>
      <c r="I23" s="606"/>
      <c r="J23" s="606"/>
      <c r="K23" s="592"/>
    </row>
    <row r="24" spans="1:11" ht="16.5" x14ac:dyDescent="0.3">
      <c r="A24" s="515" t="s">
        <v>433</v>
      </c>
      <c r="B24" s="590" t="s">
        <v>536</v>
      </c>
      <c r="C24" s="591"/>
      <c r="D24" s="605">
        <v>151302</v>
      </c>
      <c r="E24" s="605">
        <v>62242</v>
      </c>
      <c r="F24" s="605">
        <v>61118</v>
      </c>
      <c r="G24" s="605">
        <v>11197</v>
      </c>
      <c r="H24" s="605">
        <v>755</v>
      </c>
      <c r="I24" s="605">
        <v>-6</v>
      </c>
      <c r="J24" s="605">
        <v>286608</v>
      </c>
      <c r="K24" s="592"/>
    </row>
    <row r="25" spans="1:11" ht="26.25" thickBot="1" x14ac:dyDescent="0.35">
      <c r="A25" s="515" t="s">
        <v>433</v>
      </c>
      <c r="B25" s="593" t="s">
        <v>537</v>
      </c>
      <c r="C25" s="594"/>
      <c r="D25" s="607">
        <v>91951</v>
      </c>
      <c r="E25" s="607">
        <v>0</v>
      </c>
      <c r="F25" s="607">
        <v>0</v>
      </c>
      <c r="G25" s="607">
        <v>44959</v>
      </c>
      <c r="H25" s="607">
        <v>0</v>
      </c>
      <c r="I25" s="607">
        <v>0</v>
      </c>
      <c r="J25" s="607">
        <v>136910</v>
      </c>
      <c r="K25" s="592"/>
    </row>
    <row r="26" spans="1:11" ht="16.5" x14ac:dyDescent="0.3">
      <c r="A26" s="568" t="s">
        <v>538</v>
      </c>
      <c r="B26" s="595" t="s">
        <v>36</v>
      </c>
      <c r="C26" s="596"/>
      <c r="D26" s="605">
        <v>243253</v>
      </c>
      <c r="E26" s="605">
        <v>62242</v>
      </c>
      <c r="F26" s="605">
        <v>61118</v>
      </c>
      <c r="G26" s="605">
        <v>56156</v>
      </c>
      <c r="H26" s="605">
        <v>755</v>
      </c>
      <c r="I26" s="605">
        <v>-6</v>
      </c>
      <c r="J26" s="605">
        <v>423518</v>
      </c>
    </row>
    <row r="27" spans="1:11" ht="16.5" x14ac:dyDescent="0.3">
      <c r="A27" s="513" t="s">
        <v>431</v>
      </c>
      <c r="B27" s="595"/>
      <c r="C27" s="596"/>
      <c r="D27" s="602"/>
      <c r="E27" s="602"/>
      <c r="F27" s="602"/>
      <c r="G27" s="602"/>
      <c r="H27" s="602"/>
      <c r="I27" s="602"/>
      <c r="J27" s="602"/>
    </row>
    <row r="28" spans="1:11" ht="16.5" x14ac:dyDescent="0.3">
      <c r="A28" s="522" t="s">
        <v>461</v>
      </c>
      <c r="B28" s="595" t="s">
        <v>174</v>
      </c>
      <c r="C28" s="596"/>
      <c r="D28" s="602"/>
      <c r="E28" s="602"/>
      <c r="F28" s="602"/>
      <c r="G28" s="602"/>
      <c r="H28" s="602"/>
      <c r="I28" s="602"/>
      <c r="J28" s="602"/>
    </row>
    <row r="29" spans="1:11" ht="16.5" x14ac:dyDescent="0.3">
      <c r="A29" s="515" t="s">
        <v>433</v>
      </c>
      <c r="B29" s="590" t="s">
        <v>539</v>
      </c>
      <c r="C29" s="591"/>
      <c r="D29" s="602">
        <v>74060</v>
      </c>
      <c r="E29" s="602">
        <v>18016</v>
      </c>
      <c r="F29" s="602">
        <v>9896</v>
      </c>
      <c r="G29" s="602">
        <v>3861</v>
      </c>
      <c r="H29" s="602">
        <v>27</v>
      </c>
      <c r="I29" s="602">
        <v>0</v>
      </c>
      <c r="J29" s="602">
        <v>105860</v>
      </c>
    </row>
    <row r="30" spans="1:11" ht="16.5" x14ac:dyDescent="0.3">
      <c r="A30" s="515" t="s">
        <v>433</v>
      </c>
      <c r="B30" s="590" t="s">
        <v>532</v>
      </c>
      <c r="C30" s="591"/>
      <c r="D30" s="602">
        <v>10260</v>
      </c>
      <c r="E30" s="602">
        <v>18825</v>
      </c>
      <c r="F30" s="602">
        <v>8</v>
      </c>
      <c r="G30" s="602">
        <v>643</v>
      </c>
      <c r="H30" s="602">
        <v>0</v>
      </c>
      <c r="I30" s="602">
        <v>0</v>
      </c>
      <c r="J30" s="602">
        <v>29736</v>
      </c>
    </row>
    <row r="31" spans="1:11" ht="16.5" x14ac:dyDescent="0.3">
      <c r="A31" s="515" t="s">
        <v>433</v>
      </c>
      <c r="B31" s="590" t="s">
        <v>540</v>
      </c>
      <c r="C31" s="591"/>
      <c r="D31" s="602">
        <v>0</v>
      </c>
      <c r="E31" s="602">
        <v>0</v>
      </c>
      <c r="F31" s="602">
        <v>0</v>
      </c>
      <c r="G31" s="602">
        <v>168</v>
      </c>
      <c r="H31" s="602">
        <v>0</v>
      </c>
      <c r="I31" s="602">
        <v>0</v>
      </c>
      <c r="J31" s="602">
        <v>168</v>
      </c>
    </row>
    <row r="32" spans="1:11" ht="25.5" x14ac:dyDescent="0.3">
      <c r="A32" s="515" t="s">
        <v>433</v>
      </c>
      <c r="B32" s="590" t="s">
        <v>541</v>
      </c>
      <c r="C32" s="591"/>
      <c r="D32" s="602">
        <v>66207</v>
      </c>
      <c r="E32" s="602">
        <v>23392</v>
      </c>
      <c r="F32" s="602">
        <v>50082</v>
      </c>
      <c r="G32" s="602">
        <v>6525</v>
      </c>
      <c r="H32" s="602">
        <v>728</v>
      </c>
      <c r="I32" s="602">
        <v>-6</v>
      </c>
      <c r="J32" s="602">
        <v>146928</v>
      </c>
    </row>
    <row r="33" spans="1:10" ht="17.25" thickBot="1" x14ac:dyDescent="0.35">
      <c r="A33" s="515" t="s">
        <v>433</v>
      </c>
      <c r="B33" s="593" t="s">
        <v>534</v>
      </c>
      <c r="C33" s="594"/>
      <c r="D33" s="604">
        <v>775</v>
      </c>
      <c r="E33" s="604">
        <v>2009</v>
      </c>
      <c r="F33" s="604">
        <v>1132</v>
      </c>
      <c r="G33" s="604">
        <v>0</v>
      </c>
      <c r="H33" s="604">
        <v>0</v>
      </c>
      <c r="I33" s="604">
        <v>0</v>
      </c>
      <c r="J33" s="604">
        <v>3916</v>
      </c>
    </row>
    <row r="34" spans="1:10" ht="16.5" x14ac:dyDescent="0.3">
      <c r="A34" s="568" t="s">
        <v>538</v>
      </c>
      <c r="B34" s="595" t="s">
        <v>214</v>
      </c>
      <c r="C34" s="596"/>
      <c r="D34" s="605">
        <v>151302</v>
      </c>
      <c r="E34" s="605">
        <v>62242</v>
      </c>
      <c r="F34" s="605">
        <v>61118</v>
      </c>
      <c r="G34" s="605">
        <v>11197</v>
      </c>
      <c r="H34" s="605">
        <v>755</v>
      </c>
      <c r="I34" s="605">
        <v>-6</v>
      </c>
      <c r="J34" s="605">
        <v>286608</v>
      </c>
    </row>
    <row r="35" spans="1:10" ht="16.5" x14ac:dyDescent="0.3">
      <c r="A35" s="513" t="s">
        <v>431</v>
      </c>
      <c r="B35" s="597"/>
      <c r="C35" s="598"/>
      <c r="D35" s="606"/>
      <c r="E35" s="606"/>
      <c r="F35" s="606"/>
      <c r="G35" s="606"/>
      <c r="H35" s="606"/>
      <c r="I35" s="606"/>
      <c r="J35" s="606"/>
    </row>
    <row r="36" spans="1:10" ht="16.5" x14ac:dyDescent="0.3">
      <c r="A36" s="515" t="s">
        <v>433</v>
      </c>
      <c r="B36" s="590" t="s">
        <v>542</v>
      </c>
      <c r="C36" s="591"/>
      <c r="D36" s="602">
        <v>77</v>
      </c>
      <c r="E36" s="602">
        <v>52</v>
      </c>
      <c r="F36" s="602">
        <v>9</v>
      </c>
      <c r="G36" s="602">
        <v>600</v>
      </c>
      <c r="H36" s="602">
        <v>4</v>
      </c>
      <c r="I36" s="602">
        <v>0</v>
      </c>
      <c r="J36" s="602">
        <v>742</v>
      </c>
    </row>
    <row r="37" spans="1:10" ht="17.25" thickBot="1" x14ac:dyDescent="0.35">
      <c r="A37" s="515" t="s">
        <v>433</v>
      </c>
      <c r="B37" s="593" t="s">
        <v>543</v>
      </c>
      <c r="C37" s="594"/>
      <c r="D37" s="604">
        <v>25852</v>
      </c>
      <c r="E37" s="604">
        <v>19403</v>
      </c>
      <c r="F37" s="604">
        <v>7086</v>
      </c>
      <c r="G37" s="604">
        <v>3789</v>
      </c>
      <c r="H37" s="604">
        <v>35878</v>
      </c>
      <c r="I37" s="604">
        <v>-33871</v>
      </c>
      <c r="J37" s="604">
        <v>58227</v>
      </c>
    </row>
    <row r="38" spans="1:10" ht="17.25" thickBot="1" x14ac:dyDescent="0.35">
      <c r="A38" s="568" t="s">
        <v>545</v>
      </c>
      <c r="B38" s="599" t="s">
        <v>317</v>
      </c>
      <c r="C38" s="600"/>
      <c r="D38" s="607">
        <v>177231</v>
      </c>
      <c r="E38" s="607">
        <v>81697</v>
      </c>
      <c r="F38" s="607">
        <v>68213</v>
      </c>
      <c r="G38" s="607">
        <v>15586</v>
      </c>
      <c r="H38" s="607">
        <v>36637</v>
      </c>
      <c r="I38" s="607">
        <v>-32520</v>
      </c>
      <c r="J38" s="607">
        <v>345577</v>
      </c>
    </row>
    <row r="39" spans="1:10" x14ac:dyDescent="0.2">
      <c r="J39" s="496" t="s">
        <v>467</v>
      </c>
    </row>
    <row r="40" spans="1:10" x14ac:dyDescent="0.2">
      <c r="B40" s="608" t="s">
        <v>468</v>
      </c>
      <c r="C40" s="609"/>
      <c r="D40" s="609"/>
      <c r="E40" s="609"/>
      <c r="F40" s="609"/>
      <c r="G40" s="609"/>
      <c r="H40" s="609"/>
      <c r="I40" s="609"/>
      <c r="J40" s="610"/>
    </row>
    <row r="41" spans="1:10" x14ac:dyDescent="0.2">
      <c r="B41" s="611" t="s">
        <v>546</v>
      </c>
      <c r="C41" s="111"/>
      <c r="D41" s="538">
        <f>D15-INV!F52</f>
        <v>6053.8150000000023</v>
      </c>
      <c r="E41" s="538">
        <f>E15-INV!G52</f>
        <v>-12878.733</v>
      </c>
      <c r="F41" s="538">
        <f>F15-INV!I52</f>
        <v>5146.1450000000004</v>
      </c>
      <c r="G41" s="538">
        <f>G15-INV!J52</f>
        <v>4557.8360000000002</v>
      </c>
      <c r="H41" s="538">
        <f>H15-INV!K52</f>
        <v>756.05899999999997</v>
      </c>
      <c r="I41" s="538">
        <f>I15-INV!L52</f>
        <v>-2</v>
      </c>
      <c r="J41" s="539">
        <f>J15-INV!M52</f>
        <v>-9574.4409999999916</v>
      </c>
    </row>
    <row r="42" spans="1:10" x14ac:dyDescent="0.2">
      <c r="B42" s="611" t="s">
        <v>547</v>
      </c>
      <c r="C42" s="111"/>
      <c r="D42" s="538">
        <f>D22-INV!F58</f>
        <v>-29409.358999999997</v>
      </c>
      <c r="E42" s="538">
        <f>E22-INV!G58</f>
        <v>-5985.5159999999996</v>
      </c>
      <c r="F42" s="538">
        <f>F22-INV!I58</f>
        <v>44194.807000000001</v>
      </c>
      <c r="G42" s="538">
        <f>G22-INV!J58</f>
        <v>6415</v>
      </c>
      <c r="H42" s="538">
        <f>H22-INV!K58</f>
        <v>10.068</v>
      </c>
      <c r="I42" s="538">
        <f>I22-INV!L58</f>
        <v>-4</v>
      </c>
      <c r="J42" s="539">
        <f>J22-INV!M58</f>
        <v>-48938.318999999989</v>
      </c>
    </row>
    <row r="43" spans="1:10" x14ac:dyDescent="0.2">
      <c r="B43" s="611" t="s">
        <v>548</v>
      </c>
      <c r="C43" s="111"/>
      <c r="D43" s="538">
        <f>D26-INV!F62</f>
        <v>-70699.755999999994</v>
      </c>
      <c r="E43" s="538">
        <f>E26-INV!G62</f>
        <v>-19732.172000000006</v>
      </c>
      <c r="F43" s="538">
        <f>F26-INV!I62</f>
        <v>-23133.262000000002</v>
      </c>
      <c r="G43" s="538">
        <f>G26-INV!J62</f>
        <v>55931.836000000003</v>
      </c>
      <c r="H43" s="538">
        <f>H26-INV!K62</f>
        <v>766.12699999999995</v>
      </c>
      <c r="I43" s="538">
        <f>I26-INV!L62</f>
        <v>-6</v>
      </c>
      <c r="J43" s="539">
        <f>J26-INV!M62</f>
        <v>-134810.46499999997</v>
      </c>
    </row>
    <row r="44" spans="1:10" x14ac:dyDescent="0.2">
      <c r="B44" s="611" t="s">
        <v>549</v>
      </c>
      <c r="C44" s="111"/>
      <c r="D44" s="538">
        <f>D34-INV!F70</f>
        <v>-23355.543000000005</v>
      </c>
      <c r="E44" s="538">
        <f>E34-INV!G70</f>
        <v>-18864.25</v>
      </c>
      <c r="F44" s="538">
        <f>F34-INV!I70</f>
        <v>49340.951999999997</v>
      </c>
      <c r="G44" s="538">
        <f>G34-INV!J70</f>
        <v>10972.835999999999</v>
      </c>
      <c r="H44" s="538">
        <f>H34-INV!K70</f>
        <v>766.12699999999995</v>
      </c>
      <c r="I44" s="538">
        <f>I34-INV!L70</f>
        <v>-6</v>
      </c>
      <c r="J44" s="539">
        <f>J34-INV!M70</f>
        <v>-58512.760999999999</v>
      </c>
    </row>
    <row r="45" spans="1:10" x14ac:dyDescent="0.2">
      <c r="B45" s="612" t="s">
        <v>550</v>
      </c>
      <c r="C45" s="541"/>
      <c r="D45" s="613">
        <f>D38-INV!F75</f>
        <v>-30576.948999999993</v>
      </c>
      <c r="E45" s="615">
        <f>E38-INV!G75</f>
        <v>-34954.803</v>
      </c>
      <c r="F45" s="613">
        <f>F38-INV!I75</f>
        <v>51694.156000000003</v>
      </c>
      <c r="G45" s="613">
        <f>G38-INV!J75</f>
        <v>-21424.067999999999</v>
      </c>
      <c r="H45" s="613">
        <f>H38-INV!K75</f>
        <v>73222.619000000006</v>
      </c>
      <c r="I45" s="615">
        <f>I38-INV!L75</f>
        <v>-32520</v>
      </c>
      <c r="J45" s="616">
        <f>J38-INV!M75</f>
        <v>-79324.542000000016</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B050"/>
    <outlinePr showOutlineSymbols="0"/>
    <pageSetUpPr fitToPage="1"/>
  </sheetPr>
  <dimension ref="A1:AF45"/>
  <sheetViews>
    <sheetView showGridLines="0" tabSelected="1" showOutlineSymbols="0" zoomScale="80" zoomScaleNormal="80" workbookViewId="0">
      <selection sqref="A1:C1"/>
    </sheetView>
  </sheetViews>
  <sheetFormatPr defaultColWidth="9.140625" defaultRowHeight="11.45" customHeight="1" outlineLevelCol="1" x14ac:dyDescent="0.2"/>
  <cols>
    <col min="1" max="2" width="4.7109375" style="1309" customWidth="1"/>
    <col min="3" max="3" width="100.7109375" style="1309" customWidth="1"/>
    <col min="4" max="5" width="6.7109375" style="1309" hidden="1" customWidth="1" outlineLevel="1"/>
    <col min="6" max="16" width="9.140625" style="1503" hidden="1" customWidth="1" outlineLevel="1"/>
    <col min="17" max="27" width="9.140625" style="1314" hidden="1" customWidth="1" outlineLevel="1"/>
    <col min="28" max="28" width="10.28515625" style="1312" hidden="1" customWidth="1" outlineLevel="1"/>
    <col min="29" max="31" width="9.140625" style="1503" hidden="1" customWidth="1" outlineLevel="1"/>
    <col min="32" max="32" width="9.140625" style="1503" collapsed="1"/>
    <col min="33" max="16384" width="9.140625" style="1503"/>
  </cols>
  <sheetData>
    <row r="1" spans="1:28" ht="17.25" customHeight="1" x14ac:dyDescent="0.25">
      <c r="A1" s="1669" t="s">
        <v>179</v>
      </c>
      <c r="B1" s="1670"/>
      <c r="C1" s="1670"/>
      <c r="D1" s="1310"/>
      <c r="E1" s="1311" t="s">
        <v>895</v>
      </c>
      <c r="F1" s="1311"/>
      <c r="G1" s="1502"/>
      <c r="H1" s="1502"/>
      <c r="I1" s="1502"/>
      <c r="J1" s="1502"/>
      <c r="K1" s="1502"/>
      <c r="L1" s="1502"/>
      <c r="M1" s="1502"/>
      <c r="N1" s="1502"/>
      <c r="O1" s="1502"/>
      <c r="Q1" s="1666" t="s">
        <v>896</v>
      </c>
      <c r="R1" s="1666"/>
      <c r="S1" s="1666"/>
      <c r="T1" s="1666"/>
      <c r="U1" s="1666"/>
      <c r="V1" s="1666"/>
      <c r="W1" s="1666"/>
      <c r="X1" s="1666"/>
      <c r="Y1" s="1666"/>
      <c r="Z1" s="1666"/>
      <c r="AA1" s="1666"/>
      <c r="AB1" s="1312" t="s">
        <v>58</v>
      </c>
    </row>
    <row r="2" spans="1:28" ht="17.25" customHeight="1" x14ac:dyDescent="0.2">
      <c r="A2" s="1669" t="s">
        <v>404</v>
      </c>
      <c r="B2" s="1671"/>
      <c r="C2" s="1671"/>
      <c r="F2" s="1313" t="s">
        <v>897</v>
      </c>
      <c r="G2" s="1313"/>
      <c r="H2" s="1313"/>
      <c r="I2" s="1313"/>
      <c r="J2" s="1313"/>
      <c r="K2" s="1313"/>
      <c r="L2" s="1313"/>
      <c r="M2" s="1313"/>
      <c r="Q2" s="1314" t="s">
        <v>897</v>
      </c>
    </row>
    <row r="3" spans="1:28" ht="17.25" customHeight="1" x14ac:dyDescent="0.2">
      <c r="A3" s="1669" t="s">
        <v>1063</v>
      </c>
      <c r="B3" s="1671"/>
      <c r="C3" s="1671"/>
      <c r="F3" s="1313" t="s">
        <v>898</v>
      </c>
      <c r="G3" s="1313"/>
      <c r="H3" s="1313"/>
      <c r="I3" s="1313"/>
      <c r="J3" s="1313"/>
      <c r="K3" s="1313"/>
      <c r="L3" s="1313"/>
      <c r="M3" s="1313"/>
      <c r="Q3" s="1314" t="s">
        <v>898</v>
      </c>
    </row>
    <row r="4" spans="1:28" ht="22.5" customHeight="1" x14ac:dyDescent="0.2">
      <c r="A4" s="1327"/>
      <c r="B4" s="1327"/>
      <c r="C4" s="1327"/>
      <c r="F4" s="1313"/>
      <c r="G4" s="1313"/>
      <c r="H4" s="1313"/>
      <c r="I4" s="1313"/>
      <c r="J4" s="1313"/>
      <c r="K4" s="1313"/>
      <c r="L4" s="1313"/>
      <c r="M4" s="1313"/>
    </row>
    <row r="5" spans="1:28" ht="11.45" customHeight="1" x14ac:dyDescent="0.2">
      <c r="A5" s="1328" t="s">
        <v>577</v>
      </c>
      <c r="B5" s="1327"/>
      <c r="C5" s="1327"/>
      <c r="D5" s="1667" t="s">
        <v>899</v>
      </c>
      <c r="E5" s="1667"/>
      <c r="F5" s="1322" t="s">
        <v>577</v>
      </c>
      <c r="G5" s="1504"/>
      <c r="H5" s="1504"/>
      <c r="I5" s="1504"/>
      <c r="J5" s="1504"/>
      <c r="K5" s="1504"/>
      <c r="L5" s="1504"/>
      <c r="M5" s="1504"/>
      <c r="N5" s="1504"/>
      <c r="O5" s="1504"/>
      <c r="Q5" s="1315" t="s">
        <v>577</v>
      </c>
      <c r="AB5" s="1312" t="s">
        <v>322</v>
      </c>
    </row>
    <row r="6" spans="1:28" ht="80.45" customHeight="1" x14ac:dyDescent="0.2">
      <c r="A6" s="1668" t="s">
        <v>869</v>
      </c>
      <c r="B6" s="1668"/>
      <c r="C6" s="1668"/>
      <c r="D6" s="1316">
        <v>1</v>
      </c>
      <c r="E6" s="1316">
        <v>11.5</v>
      </c>
      <c r="F6" s="1323" t="s">
        <v>869</v>
      </c>
      <c r="G6" s="1504"/>
      <c r="H6" s="1504"/>
      <c r="I6" s="1504"/>
      <c r="J6" s="1504"/>
      <c r="K6" s="1504"/>
      <c r="L6" s="1504"/>
      <c r="M6" s="1504"/>
      <c r="N6" s="1504"/>
      <c r="O6" s="1504"/>
      <c r="Q6" s="1317" t="s">
        <v>869</v>
      </c>
      <c r="AB6" s="1312" t="s">
        <v>322</v>
      </c>
    </row>
    <row r="7" spans="1:28" ht="11.45" customHeight="1" x14ac:dyDescent="0.2">
      <c r="A7" s="1668"/>
      <c r="B7" s="1668"/>
      <c r="C7" s="1668"/>
      <c r="D7" s="1318">
        <v>2</v>
      </c>
      <c r="E7" s="1318">
        <v>24</v>
      </c>
      <c r="F7" s="1323"/>
      <c r="G7" s="1504"/>
      <c r="H7" s="1504"/>
      <c r="I7" s="1504"/>
      <c r="J7" s="1504"/>
      <c r="K7" s="1504"/>
      <c r="L7" s="1504"/>
      <c r="M7" s="1504"/>
      <c r="N7" s="1504"/>
      <c r="O7" s="1504"/>
      <c r="Q7" s="1317"/>
      <c r="AB7" s="1312" t="s">
        <v>322</v>
      </c>
    </row>
    <row r="8" spans="1:28" ht="11.45" customHeight="1" x14ac:dyDescent="0.2">
      <c r="A8" s="1328" t="s">
        <v>900</v>
      </c>
      <c r="B8" s="1327"/>
      <c r="C8" s="1327"/>
      <c r="D8" s="1318">
        <v>3</v>
      </c>
      <c r="E8" s="1318">
        <v>34.5</v>
      </c>
      <c r="F8" s="1322" t="s">
        <v>900</v>
      </c>
      <c r="G8" s="1504"/>
      <c r="H8" s="1504"/>
      <c r="I8" s="1504"/>
      <c r="J8" s="1504"/>
      <c r="K8" s="1504"/>
      <c r="L8" s="1504"/>
      <c r="M8" s="1504"/>
      <c r="N8" s="1504"/>
      <c r="O8" s="1504"/>
      <c r="Q8" s="1315" t="s">
        <v>900</v>
      </c>
      <c r="AB8" s="1312" t="s">
        <v>322</v>
      </c>
    </row>
    <row r="9" spans="1:28" ht="51.95" customHeight="1" x14ac:dyDescent="0.2">
      <c r="A9" s="1668" t="s">
        <v>901</v>
      </c>
      <c r="B9" s="1668"/>
      <c r="C9" s="1668"/>
      <c r="D9" s="1316">
        <v>4</v>
      </c>
      <c r="E9" s="1318">
        <v>46</v>
      </c>
      <c r="F9" s="1324" t="s">
        <v>934</v>
      </c>
      <c r="G9" s="1504"/>
      <c r="H9" s="1504"/>
      <c r="I9" s="1504"/>
      <c r="J9" s="1504"/>
      <c r="K9" s="1504"/>
      <c r="L9" s="1504"/>
      <c r="M9" s="1504"/>
      <c r="N9" s="1504"/>
      <c r="O9" s="1504"/>
      <c r="Q9" s="1317" t="s">
        <v>934</v>
      </c>
      <c r="AB9" s="1312" t="s">
        <v>322</v>
      </c>
    </row>
    <row r="10" spans="1:28" ht="11.45" customHeight="1" x14ac:dyDescent="0.2">
      <c r="A10" s="1327"/>
      <c r="B10" s="1327"/>
      <c r="C10" s="1327"/>
      <c r="D10" s="1318">
        <v>5</v>
      </c>
      <c r="E10" s="1318">
        <v>57.5</v>
      </c>
      <c r="F10" s="1322" t="s">
        <v>114</v>
      </c>
      <c r="G10" s="1504"/>
      <c r="H10" s="1504"/>
      <c r="I10" s="1504"/>
      <c r="J10" s="1504"/>
      <c r="K10" s="1504"/>
      <c r="L10" s="1504"/>
      <c r="M10" s="1504"/>
      <c r="N10" s="1504"/>
      <c r="O10" s="1504"/>
      <c r="Q10" s="1315" t="s">
        <v>114</v>
      </c>
      <c r="AB10" s="1312" t="s">
        <v>322</v>
      </c>
    </row>
    <row r="11" spans="1:28" ht="11.45" customHeight="1" x14ac:dyDescent="0.2">
      <c r="A11" s="1328" t="s">
        <v>114</v>
      </c>
      <c r="B11" s="1327"/>
      <c r="C11" s="1327"/>
      <c r="D11" s="1316">
        <v>6</v>
      </c>
      <c r="E11" s="1318">
        <v>69</v>
      </c>
      <c r="F11" s="1323" t="s">
        <v>391</v>
      </c>
      <c r="G11" s="1504"/>
      <c r="H11" s="1504"/>
      <c r="I11" s="1504"/>
      <c r="J11" s="1504"/>
      <c r="K11" s="1504"/>
      <c r="L11" s="1504"/>
      <c r="M11" s="1504"/>
      <c r="N11" s="1504"/>
      <c r="O11" s="1504"/>
      <c r="Q11" s="1317" t="s">
        <v>391</v>
      </c>
      <c r="AB11" s="1312" t="s">
        <v>322</v>
      </c>
    </row>
    <row r="12" spans="1:28" ht="111.95" customHeight="1" x14ac:dyDescent="0.2">
      <c r="A12" s="1665" t="s">
        <v>391</v>
      </c>
      <c r="B12" s="1665"/>
      <c r="C12" s="1665"/>
      <c r="D12" s="1318">
        <v>7</v>
      </c>
      <c r="E12" s="1318">
        <v>80.5</v>
      </c>
      <c r="F12" s="1505" t="s">
        <v>1135</v>
      </c>
      <c r="G12" s="1504"/>
      <c r="H12" s="1504"/>
      <c r="I12" s="1504"/>
      <c r="J12" s="1504"/>
      <c r="K12" s="1504"/>
      <c r="L12" s="1504"/>
      <c r="M12" s="1504"/>
      <c r="N12" s="1504"/>
      <c r="O12" s="1504"/>
      <c r="Q12" s="1506" t="s">
        <v>902</v>
      </c>
      <c r="AB12" s="1312" t="s">
        <v>322</v>
      </c>
    </row>
    <row r="13" spans="1:28" ht="11.45" customHeight="1" x14ac:dyDescent="0.2">
      <c r="A13" s="1329" t="s">
        <v>386</v>
      </c>
      <c r="B13" s="1665" t="s">
        <v>1087</v>
      </c>
      <c r="C13" s="1665"/>
      <c r="D13" s="1318">
        <v>8</v>
      </c>
      <c r="E13" s="1318">
        <v>92</v>
      </c>
      <c r="F13" s="1505" t="s">
        <v>1136</v>
      </c>
      <c r="G13" s="1504"/>
      <c r="H13" s="1504"/>
      <c r="I13" s="1504"/>
      <c r="J13" s="1504"/>
      <c r="K13" s="1504"/>
      <c r="L13" s="1504"/>
      <c r="M13" s="1504"/>
      <c r="N13" s="1504"/>
      <c r="O13" s="1504"/>
      <c r="Q13" s="1506" t="s">
        <v>903</v>
      </c>
      <c r="AB13" s="1312" t="s">
        <v>322</v>
      </c>
    </row>
    <row r="14" spans="1:28" ht="11.45" customHeight="1" x14ac:dyDescent="0.2">
      <c r="A14" s="1329" t="s">
        <v>386</v>
      </c>
      <c r="B14" s="1665" t="s">
        <v>1088</v>
      </c>
      <c r="C14" s="1665"/>
      <c r="D14" s="1318">
        <v>9</v>
      </c>
      <c r="E14" s="1318">
        <v>103.5</v>
      </c>
      <c r="F14" s="1325" t="s">
        <v>904</v>
      </c>
      <c r="G14" s="1504"/>
      <c r="H14" s="1504"/>
      <c r="I14" s="1504"/>
      <c r="J14" s="1504"/>
      <c r="K14" s="1504"/>
      <c r="L14" s="1504"/>
      <c r="M14" s="1504"/>
      <c r="N14" s="1504"/>
      <c r="O14" s="1504"/>
      <c r="Q14" s="1319" t="s">
        <v>905</v>
      </c>
      <c r="AB14" s="1312" t="s">
        <v>322</v>
      </c>
    </row>
    <row r="15" spans="1:28" ht="11.45" customHeight="1" x14ac:dyDescent="0.2">
      <c r="A15" s="1330"/>
      <c r="B15" s="1329" t="s">
        <v>386</v>
      </c>
      <c r="C15" s="1500" t="s">
        <v>1089</v>
      </c>
      <c r="D15" s="1318">
        <v>10</v>
      </c>
      <c r="E15" s="1318">
        <v>115</v>
      </c>
      <c r="F15" s="1325" t="s">
        <v>906</v>
      </c>
      <c r="G15" s="1504"/>
      <c r="H15" s="1504"/>
      <c r="I15" s="1504"/>
      <c r="J15" s="1504"/>
      <c r="K15" s="1504"/>
      <c r="L15" s="1504"/>
      <c r="M15" s="1504"/>
      <c r="N15" s="1504"/>
      <c r="O15" s="1504"/>
      <c r="Q15" s="1319" t="s">
        <v>907</v>
      </c>
      <c r="AB15" s="1312" t="s">
        <v>322</v>
      </c>
    </row>
    <row r="16" spans="1:28" ht="24" customHeight="1" x14ac:dyDescent="0.2">
      <c r="A16" s="1330"/>
      <c r="B16" s="1329" t="s">
        <v>386</v>
      </c>
      <c r="C16" s="1500" t="s">
        <v>1090</v>
      </c>
      <c r="D16" s="1318">
        <v>11</v>
      </c>
      <c r="E16" s="1318">
        <v>126.5</v>
      </c>
      <c r="F16" s="1325" t="s">
        <v>908</v>
      </c>
      <c r="G16" s="1504"/>
      <c r="H16" s="1504"/>
      <c r="I16" s="1504"/>
      <c r="J16" s="1504"/>
      <c r="K16" s="1504"/>
      <c r="L16" s="1504"/>
      <c r="M16" s="1504"/>
      <c r="N16" s="1504"/>
      <c r="O16" s="1504"/>
      <c r="Q16" s="1319" t="s">
        <v>909</v>
      </c>
      <c r="AB16" s="1312" t="s">
        <v>322</v>
      </c>
    </row>
    <row r="17" spans="1:28" ht="24" customHeight="1" x14ac:dyDescent="0.2">
      <c r="A17" s="1330"/>
      <c r="B17" s="1329" t="s">
        <v>386</v>
      </c>
      <c r="C17" s="1500" t="s">
        <v>1091</v>
      </c>
      <c r="D17" s="1318">
        <v>12</v>
      </c>
      <c r="E17" s="1318">
        <v>138</v>
      </c>
      <c r="F17" s="1505" t="s">
        <v>1137</v>
      </c>
      <c r="G17" s="1504"/>
      <c r="H17" s="1504"/>
      <c r="I17" s="1504"/>
      <c r="J17" s="1504"/>
      <c r="K17" s="1504"/>
      <c r="L17" s="1504"/>
      <c r="M17" s="1504"/>
      <c r="N17" s="1504"/>
      <c r="O17" s="1504"/>
      <c r="Q17" s="1506" t="s">
        <v>910</v>
      </c>
      <c r="AB17" s="1312" t="s">
        <v>322</v>
      </c>
    </row>
    <row r="18" spans="1:28" ht="11.45" customHeight="1" x14ac:dyDescent="0.2">
      <c r="A18" s="1329" t="s">
        <v>386</v>
      </c>
      <c r="B18" s="1665" t="s">
        <v>1092</v>
      </c>
      <c r="C18" s="1665"/>
      <c r="D18" s="1318">
        <v>13</v>
      </c>
      <c r="E18" s="1318">
        <v>149.5</v>
      </c>
      <c r="F18" s="1505" t="s">
        <v>1138</v>
      </c>
      <c r="G18" s="1504"/>
      <c r="H18" s="1504"/>
      <c r="I18" s="1504"/>
      <c r="J18" s="1504"/>
      <c r="K18" s="1504"/>
      <c r="L18" s="1504"/>
      <c r="M18" s="1504"/>
      <c r="N18" s="1504"/>
      <c r="O18" s="1504"/>
      <c r="Q18" s="1506" t="s">
        <v>935</v>
      </c>
      <c r="AB18" s="1312" t="s">
        <v>322</v>
      </c>
    </row>
    <row r="19" spans="1:28" ht="11.45" customHeight="1" x14ac:dyDescent="0.2">
      <c r="A19" s="1329" t="s">
        <v>386</v>
      </c>
      <c r="B19" s="1665" t="s">
        <v>1093</v>
      </c>
      <c r="C19" s="1665"/>
      <c r="D19" s="1318">
        <v>14</v>
      </c>
      <c r="E19" s="1318">
        <v>161</v>
      </c>
      <c r="F19" s="1505" t="s">
        <v>1139</v>
      </c>
      <c r="G19" s="1504"/>
      <c r="H19" s="1504"/>
      <c r="I19" s="1504"/>
      <c r="J19" s="1504"/>
      <c r="K19" s="1504"/>
      <c r="L19" s="1504"/>
      <c r="M19" s="1504"/>
      <c r="N19" s="1504"/>
      <c r="O19" s="1504"/>
      <c r="Q19" s="1506" t="s">
        <v>911</v>
      </c>
      <c r="AB19" s="1312" t="s">
        <v>322</v>
      </c>
    </row>
    <row r="20" spans="1:28" ht="11.45" customHeight="1" x14ac:dyDescent="0.2">
      <c r="A20" s="1329" t="s">
        <v>386</v>
      </c>
      <c r="B20" s="1665" t="s">
        <v>1094</v>
      </c>
      <c r="C20" s="1665"/>
      <c r="D20" s="1318">
        <v>15</v>
      </c>
      <c r="E20" s="1318">
        <v>172.5</v>
      </c>
      <c r="F20" s="1505" t="s">
        <v>1140</v>
      </c>
      <c r="G20" s="1504"/>
      <c r="H20" s="1504"/>
      <c r="I20" s="1504"/>
      <c r="J20" s="1504"/>
      <c r="K20" s="1504"/>
      <c r="L20" s="1504"/>
      <c r="M20" s="1504"/>
      <c r="N20" s="1504"/>
      <c r="O20" s="1504"/>
      <c r="Q20" s="1506" t="s">
        <v>912</v>
      </c>
      <c r="AB20" s="1312" t="s">
        <v>322</v>
      </c>
    </row>
    <row r="21" spans="1:28" ht="24" customHeight="1" x14ac:dyDescent="0.2">
      <c r="A21" s="1329" t="s">
        <v>386</v>
      </c>
      <c r="B21" s="1665" t="s">
        <v>1095</v>
      </c>
      <c r="C21" s="1665"/>
      <c r="D21" s="1320"/>
      <c r="E21" s="1320"/>
      <c r="F21" s="1505" t="s">
        <v>1141</v>
      </c>
      <c r="G21" s="1504"/>
      <c r="H21" s="1504"/>
      <c r="I21" s="1504"/>
      <c r="J21" s="1504"/>
      <c r="K21" s="1504"/>
      <c r="L21" s="1504"/>
      <c r="M21" s="1504"/>
      <c r="N21" s="1504"/>
      <c r="O21" s="1504"/>
      <c r="Q21" s="1506" t="s">
        <v>913</v>
      </c>
      <c r="AB21" s="1312" t="s">
        <v>322</v>
      </c>
    </row>
    <row r="22" spans="1:28" ht="11.45" customHeight="1" x14ac:dyDescent="0.2">
      <c r="A22" s="1329" t="s">
        <v>386</v>
      </c>
      <c r="B22" s="1665" t="s">
        <v>1096</v>
      </c>
      <c r="C22" s="1665"/>
      <c r="D22" s="1320"/>
      <c r="E22" s="1320"/>
      <c r="F22" s="1505" t="s">
        <v>1142</v>
      </c>
      <c r="G22" s="1504"/>
      <c r="H22" s="1504"/>
      <c r="I22" s="1504"/>
      <c r="J22" s="1504"/>
      <c r="K22" s="1504"/>
      <c r="L22" s="1504"/>
      <c r="M22" s="1504"/>
      <c r="N22" s="1504"/>
      <c r="O22" s="1504"/>
      <c r="Q22" s="1506" t="s">
        <v>914</v>
      </c>
      <c r="AB22" s="1312" t="s">
        <v>322</v>
      </c>
    </row>
    <row r="23" spans="1:28" ht="11.45" customHeight="1" x14ac:dyDescent="0.2">
      <c r="A23" s="1329" t="s">
        <v>386</v>
      </c>
      <c r="B23" s="1665" t="s">
        <v>1097</v>
      </c>
      <c r="C23" s="1665"/>
      <c r="D23" s="1320"/>
      <c r="E23" s="1320"/>
      <c r="F23" s="1505" t="s">
        <v>1143</v>
      </c>
      <c r="G23" s="1504"/>
      <c r="H23" s="1504"/>
      <c r="I23" s="1504"/>
      <c r="J23" s="1504"/>
      <c r="K23" s="1504"/>
      <c r="L23" s="1504"/>
      <c r="M23" s="1504"/>
      <c r="N23" s="1504"/>
      <c r="O23" s="1504"/>
      <c r="Q23" s="1506" t="s">
        <v>915</v>
      </c>
      <c r="AB23" s="1312" t="s">
        <v>322</v>
      </c>
    </row>
    <row r="24" spans="1:28" ht="11.45" customHeight="1" x14ac:dyDescent="0.2">
      <c r="A24" s="1329" t="s">
        <v>386</v>
      </c>
      <c r="B24" s="1665" t="s">
        <v>1098</v>
      </c>
      <c r="C24" s="1665"/>
      <c r="D24" s="1320"/>
      <c r="E24" s="1320"/>
      <c r="F24" s="1505" t="s">
        <v>1144</v>
      </c>
      <c r="G24" s="1504"/>
      <c r="H24" s="1504"/>
      <c r="I24" s="1504"/>
      <c r="J24" s="1504"/>
      <c r="K24" s="1504"/>
      <c r="L24" s="1504"/>
      <c r="M24" s="1504"/>
      <c r="N24" s="1504"/>
      <c r="O24" s="1504"/>
      <c r="Q24" s="1506" t="s">
        <v>916</v>
      </c>
      <c r="AB24" s="1312" t="s">
        <v>322</v>
      </c>
    </row>
    <row r="25" spans="1:28" ht="24" customHeight="1" x14ac:dyDescent="0.2">
      <c r="A25" s="1329" t="s">
        <v>386</v>
      </c>
      <c r="B25" s="1665" t="s">
        <v>1099</v>
      </c>
      <c r="C25" s="1665"/>
      <c r="D25" s="1320"/>
      <c r="E25" s="1320"/>
      <c r="F25" s="1505" t="s">
        <v>1145</v>
      </c>
      <c r="G25" s="1504"/>
      <c r="H25" s="1504"/>
      <c r="I25" s="1504"/>
      <c r="J25" s="1504"/>
      <c r="K25" s="1504"/>
      <c r="L25" s="1504"/>
      <c r="M25" s="1504"/>
      <c r="N25" s="1504"/>
      <c r="O25" s="1504"/>
      <c r="Q25" s="1506" t="s">
        <v>917</v>
      </c>
      <c r="AB25" s="1312" t="s">
        <v>322</v>
      </c>
    </row>
    <row r="26" spans="1:28" ht="11.45" customHeight="1" x14ac:dyDescent="0.2">
      <c r="A26" s="1329" t="s">
        <v>386</v>
      </c>
      <c r="B26" s="1665" t="s">
        <v>1100</v>
      </c>
      <c r="C26" s="1665"/>
      <c r="D26" s="1320"/>
      <c r="E26" s="1320"/>
      <c r="F26" s="1505" t="s">
        <v>1146</v>
      </c>
      <c r="G26" s="1504"/>
      <c r="H26" s="1504"/>
      <c r="I26" s="1504"/>
      <c r="J26" s="1504"/>
      <c r="K26" s="1504"/>
      <c r="L26" s="1504"/>
      <c r="M26" s="1504"/>
      <c r="N26" s="1504"/>
      <c r="O26" s="1504"/>
      <c r="Q26" s="1506" t="s">
        <v>918</v>
      </c>
      <c r="AB26" s="1312" t="s">
        <v>322</v>
      </c>
    </row>
    <row r="27" spans="1:28" ht="24" customHeight="1" x14ac:dyDescent="0.2">
      <c r="A27" s="1329" t="s">
        <v>386</v>
      </c>
      <c r="B27" s="1665" t="s">
        <v>1101</v>
      </c>
      <c r="C27" s="1665"/>
      <c r="D27" s="1320"/>
      <c r="E27" s="1320"/>
      <c r="F27" s="1505" t="s">
        <v>1147</v>
      </c>
      <c r="G27" s="1504"/>
      <c r="H27" s="1504"/>
      <c r="I27" s="1504"/>
      <c r="J27" s="1504"/>
      <c r="K27" s="1504"/>
      <c r="L27" s="1504"/>
      <c r="M27" s="1504"/>
      <c r="N27" s="1504"/>
      <c r="O27" s="1504"/>
      <c r="Q27" s="1506" t="s">
        <v>919</v>
      </c>
      <c r="AB27" s="1312" t="s">
        <v>322</v>
      </c>
    </row>
    <row r="28" spans="1:28" ht="11.45" customHeight="1" x14ac:dyDescent="0.2">
      <c r="A28" s="1329" t="s">
        <v>386</v>
      </c>
      <c r="B28" s="1665" t="s">
        <v>1102</v>
      </c>
      <c r="C28" s="1665"/>
      <c r="D28" s="1320"/>
      <c r="E28" s="1320"/>
      <c r="F28" s="1505" t="s">
        <v>1148</v>
      </c>
      <c r="G28" s="1504"/>
      <c r="H28" s="1504"/>
      <c r="I28" s="1504"/>
      <c r="J28" s="1504"/>
      <c r="K28" s="1504"/>
      <c r="L28" s="1504"/>
      <c r="M28" s="1504"/>
      <c r="N28" s="1504"/>
      <c r="O28" s="1504"/>
      <c r="Q28" s="1506" t="s">
        <v>920</v>
      </c>
      <c r="AB28" s="1312" t="s">
        <v>322</v>
      </c>
    </row>
    <row r="29" spans="1:28" ht="24" customHeight="1" x14ac:dyDescent="0.2">
      <c r="A29" s="1329" t="s">
        <v>386</v>
      </c>
      <c r="B29" s="1665" t="s">
        <v>1103</v>
      </c>
      <c r="C29" s="1665"/>
      <c r="D29" s="1320"/>
      <c r="E29" s="1320"/>
      <c r="F29" s="1505" t="s">
        <v>1149</v>
      </c>
      <c r="G29" s="1504"/>
      <c r="H29" s="1504"/>
      <c r="I29" s="1504"/>
      <c r="J29" s="1504"/>
      <c r="K29" s="1504"/>
      <c r="L29" s="1504"/>
      <c r="M29" s="1504"/>
      <c r="N29" s="1504"/>
      <c r="O29" s="1504"/>
      <c r="Q29" s="1506" t="s">
        <v>921</v>
      </c>
      <c r="AB29" s="1312" t="s">
        <v>322</v>
      </c>
    </row>
    <row r="30" spans="1:28" ht="11.45" customHeight="1" x14ac:dyDescent="0.2">
      <c r="A30" s="1329" t="s">
        <v>386</v>
      </c>
      <c r="B30" s="1665" t="s">
        <v>1104</v>
      </c>
      <c r="C30" s="1665"/>
      <c r="D30" s="1320"/>
      <c r="E30" s="1320"/>
      <c r="F30" s="1505" t="s">
        <v>1150</v>
      </c>
      <c r="G30" s="1504"/>
      <c r="H30" s="1504"/>
      <c r="I30" s="1504"/>
      <c r="J30" s="1504"/>
      <c r="K30" s="1504"/>
      <c r="L30" s="1504"/>
      <c r="M30" s="1504"/>
      <c r="N30" s="1504"/>
      <c r="O30" s="1504"/>
      <c r="Q30" s="1506" t="s">
        <v>922</v>
      </c>
      <c r="AB30" s="1312" t="s">
        <v>322</v>
      </c>
    </row>
    <row r="31" spans="1:28" ht="11.45" customHeight="1" x14ac:dyDescent="0.2">
      <c r="A31" s="1329" t="s">
        <v>386</v>
      </c>
      <c r="B31" s="1665" t="s">
        <v>1105</v>
      </c>
      <c r="C31" s="1665"/>
      <c r="D31" s="1320"/>
      <c r="E31" s="1320"/>
      <c r="F31" s="1505" t="s">
        <v>1151</v>
      </c>
      <c r="G31" s="1504"/>
      <c r="H31" s="1504"/>
      <c r="I31" s="1504"/>
      <c r="J31" s="1504"/>
      <c r="K31" s="1504"/>
      <c r="L31" s="1504"/>
      <c r="M31" s="1504"/>
      <c r="N31" s="1504"/>
      <c r="O31" s="1504"/>
      <c r="Q31" s="1506" t="s">
        <v>923</v>
      </c>
      <c r="AB31" s="1312" t="s">
        <v>322</v>
      </c>
    </row>
    <row r="32" spans="1:28" ht="24" customHeight="1" x14ac:dyDescent="0.2">
      <c r="A32" s="1329" t="s">
        <v>386</v>
      </c>
      <c r="B32" s="1665" t="s">
        <v>1106</v>
      </c>
      <c r="C32" s="1665"/>
      <c r="D32" s="1320"/>
      <c r="E32" s="1320"/>
      <c r="F32" s="1505" t="s">
        <v>1152</v>
      </c>
      <c r="G32" s="1504"/>
      <c r="H32" s="1504"/>
      <c r="I32" s="1504"/>
      <c r="J32" s="1504"/>
      <c r="K32" s="1504"/>
      <c r="L32" s="1504"/>
      <c r="M32" s="1504"/>
      <c r="N32" s="1504"/>
      <c r="O32" s="1504"/>
      <c r="Q32" s="1506" t="s">
        <v>924</v>
      </c>
      <c r="AB32" s="1312" t="s">
        <v>322</v>
      </c>
    </row>
    <row r="33" spans="1:28" ht="24" customHeight="1" x14ac:dyDescent="0.2">
      <c r="A33" s="1329" t="s">
        <v>386</v>
      </c>
      <c r="B33" s="1665" t="s">
        <v>1107</v>
      </c>
      <c r="C33" s="1665"/>
      <c r="D33" s="1320"/>
      <c r="E33" s="1320"/>
      <c r="F33" s="1505" t="s">
        <v>1153</v>
      </c>
      <c r="G33" s="1504"/>
      <c r="H33" s="1504"/>
      <c r="I33" s="1504"/>
      <c r="J33" s="1504"/>
      <c r="K33" s="1504"/>
      <c r="L33" s="1504"/>
      <c r="M33" s="1504"/>
      <c r="N33" s="1504"/>
      <c r="O33" s="1504"/>
      <c r="Q33" s="1506" t="s">
        <v>925</v>
      </c>
      <c r="AB33" s="1312" t="s">
        <v>322</v>
      </c>
    </row>
    <row r="34" spans="1:28" ht="24" customHeight="1" x14ac:dyDescent="0.2">
      <c r="A34" s="1329" t="s">
        <v>386</v>
      </c>
      <c r="B34" s="1665" t="s">
        <v>1108</v>
      </c>
      <c r="C34" s="1665"/>
      <c r="D34" s="1320"/>
      <c r="E34" s="1320"/>
      <c r="F34" s="1505" t="s">
        <v>1154</v>
      </c>
      <c r="G34" s="1504"/>
      <c r="H34" s="1504"/>
      <c r="I34" s="1504"/>
      <c r="J34" s="1504"/>
      <c r="K34" s="1504"/>
      <c r="L34" s="1504"/>
      <c r="M34" s="1504"/>
      <c r="N34" s="1504"/>
      <c r="O34" s="1504"/>
      <c r="Q34" s="1506" t="s">
        <v>926</v>
      </c>
      <c r="AB34" s="1312" t="s">
        <v>322</v>
      </c>
    </row>
    <row r="35" spans="1:28" ht="24" customHeight="1" x14ac:dyDescent="0.2">
      <c r="A35" s="1329" t="s">
        <v>386</v>
      </c>
      <c r="B35" s="1665" t="s">
        <v>1109</v>
      </c>
      <c r="C35" s="1665"/>
      <c r="D35" s="1320"/>
      <c r="E35" s="1320"/>
      <c r="F35" s="1505" t="s">
        <v>1155</v>
      </c>
      <c r="G35" s="1504"/>
      <c r="H35" s="1504"/>
      <c r="I35" s="1504"/>
      <c r="J35" s="1504"/>
      <c r="K35" s="1504"/>
      <c r="L35" s="1504"/>
      <c r="M35" s="1504"/>
      <c r="N35" s="1504"/>
      <c r="O35" s="1504"/>
      <c r="Q35" s="1506" t="s">
        <v>927</v>
      </c>
      <c r="AB35" s="1312" t="s">
        <v>322</v>
      </c>
    </row>
    <row r="36" spans="1:28" ht="34.5" customHeight="1" x14ac:dyDescent="0.2">
      <c r="A36" s="1329" t="s">
        <v>386</v>
      </c>
      <c r="B36" s="1665" t="s">
        <v>1110</v>
      </c>
      <c r="C36" s="1665"/>
      <c r="D36" s="1320"/>
      <c r="E36" s="1320"/>
      <c r="F36" s="1505" t="s">
        <v>1156</v>
      </c>
      <c r="G36" s="1504"/>
      <c r="H36" s="1504"/>
      <c r="I36" s="1504"/>
      <c r="J36" s="1504"/>
      <c r="K36" s="1504"/>
      <c r="L36" s="1504"/>
      <c r="M36" s="1504"/>
      <c r="N36" s="1504"/>
      <c r="O36" s="1504"/>
      <c r="Q36" s="1506" t="s">
        <v>928</v>
      </c>
      <c r="AB36" s="1312" t="s">
        <v>322</v>
      </c>
    </row>
    <row r="37" spans="1:28" ht="11.45" customHeight="1" x14ac:dyDescent="0.2">
      <c r="A37" s="1329" t="s">
        <v>386</v>
      </c>
      <c r="B37" s="1665" t="s">
        <v>1111</v>
      </c>
      <c r="C37" s="1665"/>
      <c r="D37" s="1320"/>
      <c r="E37" s="1320"/>
      <c r="F37" s="1505" t="s">
        <v>1157</v>
      </c>
      <c r="G37" s="1504"/>
      <c r="H37" s="1504"/>
      <c r="I37" s="1504"/>
      <c r="J37" s="1504"/>
      <c r="K37" s="1504"/>
      <c r="L37" s="1504"/>
      <c r="M37" s="1504"/>
      <c r="N37" s="1504"/>
      <c r="O37" s="1504"/>
      <c r="Q37" s="1506" t="s">
        <v>929</v>
      </c>
      <c r="AB37" s="1312" t="s">
        <v>322</v>
      </c>
    </row>
    <row r="38" spans="1:28" ht="24" customHeight="1" x14ac:dyDescent="0.2">
      <c r="A38" s="1329" t="s">
        <v>386</v>
      </c>
      <c r="B38" s="1665" t="s">
        <v>1112</v>
      </c>
      <c r="C38" s="1665"/>
      <c r="D38" s="1320"/>
      <c r="E38" s="1320"/>
      <c r="F38" s="1505" t="s">
        <v>1158</v>
      </c>
      <c r="G38" s="1504"/>
      <c r="H38" s="1504"/>
      <c r="I38" s="1504"/>
      <c r="J38" s="1504"/>
      <c r="K38" s="1504"/>
      <c r="L38" s="1504"/>
      <c r="M38" s="1504"/>
      <c r="N38" s="1504"/>
      <c r="O38" s="1504"/>
      <c r="Q38" s="1506" t="s">
        <v>930</v>
      </c>
      <c r="AB38" s="1312" t="s">
        <v>322</v>
      </c>
    </row>
    <row r="39" spans="1:28" ht="24" customHeight="1" x14ac:dyDescent="0.2">
      <c r="A39" s="1329" t="s">
        <v>386</v>
      </c>
      <c r="B39" s="1665" t="s">
        <v>1113</v>
      </c>
      <c r="C39" s="1665"/>
      <c r="D39" s="1320"/>
      <c r="E39" s="1320"/>
      <c r="F39" s="1505" t="s">
        <v>1159</v>
      </c>
      <c r="G39" s="1504"/>
      <c r="H39" s="1504"/>
      <c r="I39" s="1504"/>
      <c r="J39" s="1504"/>
      <c r="K39" s="1504"/>
      <c r="L39" s="1504"/>
      <c r="M39" s="1504"/>
      <c r="N39" s="1504"/>
      <c r="O39" s="1504"/>
      <c r="Q39" s="1506" t="s">
        <v>931</v>
      </c>
      <c r="AB39" s="1312" t="s">
        <v>322</v>
      </c>
    </row>
    <row r="40" spans="1:28" ht="24" customHeight="1" x14ac:dyDescent="0.2">
      <c r="A40" s="1329" t="s">
        <v>386</v>
      </c>
      <c r="B40" s="1665" t="s">
        <v>1114</v>
      </c>
      <c r="C40" s="1665"/>
      <c r="D40" s="1320"/>
      <c r="E40" s="1320"/>
      <c r="F40" s="1505" t="s">
        <v>1160</v>
      </c>
      <c r="G40" s="1504"/>
      <c r="H40" s="1504"/>
      <c r="I40" s="1504"/>
      <c r="J40" s="1504"/>
      <c r="K40" s="1504"/>
      <c r="L40" s="1504"/>
      <c r="M40" s="1504"/>
      <c r="N40" s="1504"/>
      <c r="O40" s="1504"/>
      <c r="Q40" s="1506" t="s">
        <v>932</v>
      </c>
      <c r="AB40" s="1312" t="s">
        <v>322</v>
      </c>
    </row>
    <row r="41" spans="1:28" ht="24" customHeight="1" x14ac:dyDescent="0.2">
      <c r="A41" s="1329" t="s">
        <v>386</v>
      </c>
      <c r="B41" s="1665" t="s">
        <v>1115</v>
      </c>
      <c r="C41" s="1665"/>
      <c r="F41" s="1505" t="s">
        <v>1161</v>
      </c>
      <c r="G41" s="1504"/>
      <c r="H41" s="1504"/>
      <c r="I41" s="1504"/>
      <c r="J41" s="1504"/>
      <c r="K41" s="1504"/>
      <c r="L41" s="1504"/>
      <c r="M41" s="1504"/>
      <c r="N41" s="1504"/>
      <c r="O41" s="1504"/>
      <c r="Q41" s="1506" t="s">
        <v>933</v>
      </c>
      <c r="AB41" s="1312" t="s">
        <v>322</v>
      </c>
    </row>
    <row r="42" spans="1:28" ht="24" customHeight="1" x14ac:dyDescent="0.2">
      <c r="A42" s="1329" t="s">
        <v>386</v>
      </c>
      <c r="B42" s="1665" t="s">
        <v>1116</v>
      </c>
      <c r="C42" s="1665"/>
      <c r="F42" s="1326"/>
      <c r="G42" s="1504"/>
      <c r="H42" s="1504"/>
      <c r="I42" s="1504"/>
      <c r="J42" s="1504"/>
      <c r="K42" s="1504"/>
      <c r="L42" s="1504"/>
      <c r="M42" s="1504"/>
      <c r="N42" s="1504"/>
      <c r="O42" s="1504"/>
      <c r="Q42" s="1321"/>
      <c r="AB42" s="1312" t="s">
        <v>322</v>
      </c>
    </row>
    <row r="43" spans="1:28" ht="11.45" customHeight="1" x14ac:dyDescent="0.2">
      <c r="A43" s="1665"/>
      <c r="B43" s="1665"/>
      <c r="C43" s="1665"/>
      <c r="F43" s="1324" t="s">
        <v>578</v>
      </c>
      <c r="Q43" s="1317" t="s">
        <v>578</v>
      </c>
      <c r="AB43" s="1312" t="s">
        <v>322</v>
      </c>
    </row>
    <row r="44" spans="1:28" ht="72" customHeight="1" x14ac:dyDescent="0.2">
      <c r="A44" s="1665" t="s">
        <v>578</v>
      </c>
      <c r="B44" s="1665"/>
      <c r="C44" s="1665"/>
      <c r="AB44" s="1312" t="s">
        <v>322</v>
      </c>
    </row>
    <row r="45" spans="1:28" ht="11.45" customHeight="1" x14ac:dyDescent="0.2">
      <c r="AB45" s="1312" t="s">
        <v>322</v>
      </c>
    </row>
  </sheetData>
  <sheetProtection password="CE88" sheet="1" objects="1" scenarios="1"/>
  <mergeCells count="38">
    <mergeCell ref="B21:C21"/>
    <mergeCell ref="A12:C12"/>
    <mergeCell ref="Q1:AA1"/>
    <mergeCell ref="D5:E5"/>
    <mergeCell ref="A6:C6"/>
    <mergeCell ref="A7:C7"/>
    <mergeCell ref="A9:C9"/>
    <mergeCell ref="A1:C1"/>
    <mergeCell ref="A2:C2"/>
    <mergeCell ref="A3:C3"/>
    <mergeCell ref="B13:C13"/>
    <mergeCell ref="B14:C14"/>
    <mergeCell ref="B18:C18"/>
    <mergeCell ref="B19:C19"/>
    <mergeCell ref="B20:C20"/>
    <mergeCell ref="B42:C42"/>
    <mergeCell ref="A43:C43"/>
    <mergeCell ref="A44:C44"/>
    <mergeCell ref="B34:C34"/>
    <mergeCell ref="B35:C35"/>
    <mergeCell ref="B36:C36"/>
    <mergeCell ref="B37:C37"/>
    <mergeCell ref="B38:C38"/>
    <mergeCell ref="B39:C39"/>
    <mergeCell ref="B40:C40"/>
    <mergeCell ref="B41:C41"/>
    <mergeCell ref="B33:C33"/>
    <mergeCell ref="B22:C22"/>
    <mergeCell ref="B23:C23"/>
    <mergeCell ref="B24:C24"/>
    <mergeCell ref="B25:C25"/>
    <mergeCell ref="B26:C26"/>
    <mergeCell ref="B28:C28"/>
    <mergeCell ref="B29:C29"/>
    <mergeCell ref="B30:C30"/>
    <mergeCell ref="B31:C31"/>
    <mergeCell ref="B32:C32"/>
    <mergeCell ref="B27:C27"/>
  </mergeCells>
  <pageMargins left="0.75" right="0.75"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outlinePr showOutlineSymbols="0"/>
    <pageSetUpPr fitToPage="1"/>
  </sheetPr>
  <dimension ref="A1:Z113"/>
  <sheetViews>
    <sheetView showGridLines="0" showOutlineSymbols="0" defaultGridColor="0" colorId="48" zoomScale="80" zoomScaleNormal="80" zoomScaleSheetLayoutView="85" workbookViewId="0"/>
  </sheetViews>
  <sheetFormatPr defaultColWidth="9.140625" defaultRowHeight="12" outlineLevelRow="1" outlineLevelCol="1" x14ac:dyDescent="0.2"/>
  <cols>
    <col min="1" max="1" width="66.7109375" style="4" customWidth="1"/>
    <col min="2" max="2" width="4.7109375" style="12" customWidth="1"/>
    <col min="3" max="6" width="11.7109375" style="4" customWidth="1"/>
    <col min="7" max="7" width="5.7109375" style="4" customWidth="1"/>
    <col min="8" max="9" width="11.140625" style="4" hidden="1" customWidth="1" outlineLevel="1"/>
    <col min="10" max="10" width="4.5703125" style="4" hidden="1" customWidth="1" outlineLevel="1"/>
    <col min="11" max="12" width="9.140625" style="4" hidden="1" customWidth="1" outlineLevel="1"/>
    <col min="13" max="13" width="12.7109375" style="4" hidden="1" customWidth="1" outlineLevel="1"/>
    <col min="14" max="14" width="12.28515625" style="4" hidden="1" customWidth="1" outlineLevel="1"/>
    <col min="15" max="15" width="11" style="4" hidden="1" customWidth="1" outlineLevel="1"/>
    <col min="16" max="16" width="48.28515625" style="4" hidden="1" customWidth="1" outlineLevel="1"/>
    <col min="17" max="17" width="5.7109375" style="4" hidden="1" customWidth="1" outlineLevel="1"/>
    <col min="18" max="21" width="8.42578125" style="4" hidden="1" customWidth="1" outlineLevel="1"/>
    <col min="22" max="25" width="5.7109375" style="4" hidden="1" customWidth="1" outlineLevel="1"/>
    <col min="26" max="26" width="5.7109375" style="4" customWidth="1" collapsed="1"/>
    <col min="27" max="27" width="5.7109375" style="4" customWidth="1"/>
    <col min="28" max="16384" width="9.140625" style="4"/>
  </cols>
  <sheetData>
    <row r="1" spans="1:21" ht="15.75" customHeight="1" x14ac:dyDescent="0.2">
      <c r="A1" s="1441" t="s">
        <v>403</v>
      </c>
      <c r="B1" s="129"/>
      <c r="C1" s="130"/>
      <c r="D1" s="131"/>
      <c r="E1" s="1444"/>
      <c r="F1" s="131"/>
      <c r="H1" s="4" t="s">
        <v>327</v>
      </c>
    </row>
    <row r="2" spans="1:21" ht="12" customHeight="1" x14ac:dyDescent="0.2">
      <c r="A2" s="1445"/>
      <c r="B2" s="227"/>
      <c r="C2" s="1446"/>
      <c r="D2" s="1447"/>
      <c r="E2" s="1446"/>
      <c r="F2" s="1447"/>
      <c r="H2" s="4" t="s">
        <v>328</v>
      </c>
    </row>
    <row r="3" spans="1:21" ht="12" customHeight="1" x14ac:dyDescent="0.2">
      <c r="A3" s="132" t="s">
        <v>5</v>
      </c>
      <c r="B3" s="133" t="s">
        <v>1</v>
      </c>
      <c r="C3" s="1632" t="s">
        <v>1038</v>
      </c>
      <c r="D3" s="363" t="s">
        <v>1039</v>
      </c>
      <c r="E3" s="1632" t="s">
        <v>1082</v>
      </c>
      <c r="F3" s="1633" t="s">
        <v>1083</v>
      </c>
      <c r="Q3" s="4" t="s">
        <v>798</v>
      </c>
    </row>
    <row r="4" spans="1:21" ht="13.5" customHeight="1" x14ac:dyDescent="0.2">
      <c r="A4" s="135"/>
      <c r="B4" s="136"/>
      <c r="C4" s="137"/>
      <c r="D4" s="138"/>
      <c r="E4" s="139"/>
      <c r="F4" s="140"/>
      <c r="H4" s="4" t="s">
        <v>338</v>
      </c>
      <c r="P4" s="4" t="s">
        <v>1059</v>
      </c>
    </row>
    <row r="5" spans="1:21" ht="13.5" customHeight="1" thickBot="1" x14ac:dyDescent="0.25">
      <c r="A5" s="141" t="s">
        <v>1007</v>
      </c>
      <c r="B5" s="142">
        <v>4</v>
      </c>
      <c r="C5" s="143">
        <v>4900.7751359737895</v>
      </c>
      <c r="D5" s="671">
        <v>5163.3163088373003</v>
      </c>
      <c r="E5" s="143">
        <v>20311.3899035459</v>
      </c>
      <c r="F5" s="144">
        <v>19864.1603770658</v>
      </c>
      <c r="H5" s="76"/>
      <c r="I5" s="76"/>
      <c r="P5" s="4" t="s">
        <v>979</v>
      </c>
      <c r="R5" s="1181" t="s">
        <v>832</v>
      </c>
      <c r="S5" s="4" t="s">
        <v>833</v>
      </c>
      <c r="T5" s="1181" t="s">
        <v>832</v>
      </c>
      <c r="U5" s="4" t="s">
        <v>833</v>
      </c>
    </row>
    <row r="6" spans="1:21" ht="12" customHeight="1" x14ac:dyDescent="0.2">
      <c r="A6" s="141" t="s">
        <v>175</v>
      </c>
      <c r="B6" s="142">
        <v>5</v>
      </c>
      <c r="C6" s="143">
        <v>2153.2559584474002</v>
      </c>
      <c r="D6" s="671">
        <v>2062.5045155288999</v>
      </c>
      <c r="E6" s="143">
        <v>8525.2605502385995</v>
      </c>
      <c r="F6" s="144">
        <v>8148.2527406695999</v>
      </c>
      <c r="H6" s="76"/>
      <c r="I6" s="76"/>
      <c r="P6" s="993" t="s">
        <v>740</v>
      </c>
      <c r="Q6" s="994"/>
      <c r="R6" s="995"/>
      <c r="S6" s="995"/>
      <c r="T6" s="995"/>
      <c r="U6" s="996"/>
    </row>
    <row r="7" spans="1:21" ht="12" customHeight="1" x14ac:dyDescent="0.2">
      <c r="A7" s="141" t="s">
        <v>211</v>
      </c>
      <c r="B7" s="142"/>
      <c r="C7" s="143">
        <v>607.47955486569992</v>
      </c>
      <c r="D7" s="671">
        <v>565.16054951249998</v>
      </c>
      <c r="E7" s="143">
        <v>2438.1174478369999</v>
      </c>
      <c r="F7" s="144">
        <v>2137.4680783727003</v>
      </c>
      <c r="H7" s="76"/>
      <c r="I7" s="76"/>
      <c r="P7" s="1627"/>
      <c r="Q7" s="997" t="s">
        <v>475</v>
      </c>
      <c r="R7" s="998" t="s">
        <v>1123</v>
      </c>
      <c r="S7" s="998" t="s">
        <v>1123</v>
      </c>
      <c r="T7" s="998" t="s">
        <v>1132</v>
      </c>
      <c r="U7" s="999" t="s">
        <v>1132</v>
      </c>
    </row>
    <row r="8" spans="1:21" ht="12" customHeight="1" x14ac:dyDescent="0.2">
      <c r="A8" s="145" t="s">
        <v>181</v>
      </c>
      <c r="B8" s="146"/>
      <c r="C8" s="147">
        <v>3.4687245770000001</v>
      </c>
      <c r="D8" s="148">
        <v>1.9259640629000001</v>
      </c>
      <c r="E8" s="147">
        <v>13.8528303816</v>
      </c>
      <c r="F8" s="148">
        <v>7.1030459290000003</v>
      </c>
      <c r="H8" s="77"/>
      <c r="I8" s="77"/>
      <c r="K8" s="4" t="s">
        <v>1005</v>
      </c>
      <c r="P8" s="1000"/>
      <c r="Q8" s="1001"/>
      <c r="R8" s="1002"/>
      <c r="S8" s="1002"/>
      <c r="T8" s="1002"/>
      <c r="U8" s="1003"/>
    </row>
    <row r="9" spans="1:21" s="8" customFormat="1" ht="12" customHeight="1" x14ac:dyDescent="0.2">
      <c r="A9" s="149" t="s">
        <v>164</v>
      </c>
      <c r="B9" s="150"/>
      <c r="C9" s="151">
        <v>7664.97937386389</v>
      </c>
      <c r="D9" s="747">
        <v>7792.9073379416004</v>
      </c>
      <c r="E9" s="151">
        <v>31288.620732003099</v>
      </c>
      <c r="F9" s="152">
        <v>30156.984242037099</v>
      </c>
      <c r="H9" s="78"/>
      <c r="I9" s="78"/>
      <c r="K9" s="1400">
        <v>0</v>
      </c>
      <c r="L9" s="1401">
        <v>0</v>
      </c>
      <c r="M9" s="1401">
        <v>0</v>
      </c>
      <c r="N9" s="1402">
        <v>0</v>
      </c>
      <c r="P9" s="1004" t="s">
        <v>737</v>
      </c>
      <c r="Q9" s="1005"/>
      <c r="R9" s="1006"/>
      <c r="S9" s="1006"/>
      <c r="T9" s="1006"/>
      <c r="U9" s="1007"/>
    </row>
    <row r="10" spans="1:21" ht="12" customHeight="1" x14ac:dyDescent="0.2">
      <c r="A10" s="153" t="s">
        <v>208</v>
      </c>
      <c r="B10" s="154"/>
      <c r="C10" s="143">
        <v>781.35721204949994</v>
      </c>
      <c r="D10" s="671">
        <v>859.75111899089995</v>
      </c>
      <c r="E10" s="143">
        <v>3320.6686818272001</v>
      </c>
      <c r="F10" s="144">
        <v>2906.3825591940999</v>
      </c>
      <c r="H10" s="76"/>
      <c r="I10" s="76"/>
      <c r="K10" s="1403"/>
      <c r="L10" s="1404"/>
      <c r="M10" s="1405"/>
      <c r="N10" s="1406"/>
      <c r="P10" s="1008" t="s">
        <v>219</v>
      </c>
      <c r="Q10" s="1009">
        <v>4</v>
      </c>
      <c r="R10" s="1010">
        <v>20311.3899035459</v>
      </c>
      <c r="S10" s="1010">
        <v>4900.7751359737895</v>
      </c>
      <c r="T10" s="1010">
        <v>19864.1603770658</v>
      </c>
      <c r="U10" s="1011">
        <v>5163.3163088373003</v>
      </c>
    </row>
    <row r="11" spans="1:21" ht="12" customHeight="1" x14ac:dyDescent="0.2">
      <c r="A11" s="153" t="s">
        <v>3</v>
      </c>
      <c r="B11" s="154">
        <v>6</v>
      </c>
      <c r="C11" s="143">
        <v>5368.8306154964994</v>
      </c>
      <c r="D11" s="671">
        <v>6062.0049092261988</v>
      </c>
      <c r="E11" s="143">
        <v>401.29578147539996</v>
      </c>
      <c r="F11" s="144">
        <v>13771.8819888902</v>
      </c>
      <c r="H11" s="76"/>
      <c r="I11" s="76"/>
      <c r="K11" s="1403"/>
      <c r="L11" s="1404"/>
      <c r="M11" s="1404"/>
      <c r="N11" s="1406"/>
      <c r="P11" s="1008" t="s">
        <v>175</v>
      </c>
      <c r="Q11" s="1009">
        <v>5</v>
      </c>
      <c r="R11" s="1010">
        <v>8525.2605502385995</v>
      </c>
      <c r="S11" s="1010">
        <v>2153.2559584474002</v>
      </c>
      <c r="T11" s="1010">
        <v>8148.2527406695999</v>
      </c>
      <c r="U11" s="1011">
        <v>2062.5045155288999</v>
      </c>
    </row>
    <row r="12" spans="1:21" ht="12" customHeight="1" x14ac:dyDescent="0.2">
      <c r="A12" s="155" t="s">
        <v>182</v>
      </c>
      <c r="B12" s="156">
        <v>7</v>
      </c>
      <c r="C12" s="147">
        <v>66.67013363769999</v>
      </c>
      <c r="D12" s="148">
        <v>32.857598085100001</v>
      </c>
      <c r="E12" s="147">
        <v>83.158458009499995</v>
      </c>
      <c r="F12" s="148">
        <v>60.845445093200006</v>
      </c>
      <c r="H12" s="77"/>
      <c r="I12" s="77"/>
      <c r="K12" s="1403"/>
      <c r="L12" s="1404"/>
      <c r="M12" s="1404"/>
      <c r="N12" s="1406"/>
      <c r="P12" s="1008" t="s">
        <v>741</v>
      </c>
      <c r="Q12" s="1009">
        <v>6</v>
      </c>
      <c r="R12" s="1010">
        <v>2438.1174478369999</v>
      </c>
      <c r="S12" s="1010">
        <v>607.47955486569992</v>
      </c>
      <c r="T12" s="1010">
        <v>2137.4680783727003</v>
      </c>
      <c r="U12" s="1011">
        <v>565.16054951249998</v>
      </c>
    </row>
    <row r="13" spans="1:21" ht="12" customHeight="1" x14ac:dyDescent="0.2">
      <c r="A13" s="157" t="s">
        <v>206</v>
      </c>
      <c r="B13" s="154"/>
      <c r="C13" s="151">
        <v>13881.837335047601</v>
      </c>
      <c r="D13" s="747">
        <v>14747.5209642438</v>
      </c>
      <c r="E13" s="151">
        <v>35093.743653315199</v>
      </c>
      <c r="F13" s="152">
        <v>46896.094235214601</v>
      </c>
      <c r="H13" s="78"/>
      <c r="I13" s="78"/>
      <c r="K13" s="1403">
        <v>0</v>
      </c>
      <c r="L13" s="1404">
        <v>0</v>
      </c>
      <c r="M13" s="1404">
        <v>0</v>
      </c>
      <c r="N13" s="1406">
        <v>0</v>
      </c>
      <c r="P13" s="1008" t="s">
        <v>181</v>
      </c>
      <c r="Q13" s="1009" t="s">
        <v>322</v>
      </c>
      <c r="R13" s="1010">
        <v>13.8528303816</v>
      </c>
      <c r="S13" s="1010">
        <v>3.4687245770000001</v>
      </c>
      <c r="T13" s="1010">
        <v>7.1030459290000003</v>
      </c>
      <c r="U13" s="1011">
        <v>1.9259640629000001</v>
      </c>
    </row>
    <row r="14" spans="1:21" ht="12" customHeight="1" thickBot="1" x14ac:dyDescent="0.25">
      <c r="A14" s="149"/>
      <c r="B14" s="150"/>
      <c r="C14" s="151"/>
      <c r="D14" s="747"/>
      <c r="E14" s="151"/>
      <c r="F14" s="152"/>
      <c r="H14" s="78"/>
      <c r="I14" s="78"/>
      <c r="K14" s="1403"/>
      <c r="L14" s="1404"/>
      <c r="M14" s="1404"/>
      <c r="N14" s="1406"/>
      <c r="P14" s="1012" t="s">
        <v>164</v>
      </c>
      <c r="Q14" s="1013" t="s">
        <v>322</v>
      </c>
      <c r="R14" s="1014">
        <v>31288.620732003099</v>
      </c>
      <c r="S14" s="1014">
        <v>7664.97937386389</v>
      </c>
      <c r="T14" s="1014">
        <v>30156.984242037099</v>
      </c>
      <c r="U14" s="1015">
        <v>7792.9073379416004</v>
      </c>
    </row>
    <row r="15" spans="1:21" ht="13.5" thickTop="1" x14ac:dyDescent="0.2">
      <c r="A15" s="158" t="s">
        <v>1008</v>
      </c>
      <c r="B15" s="150">
        <v>8</v>
      </c>
      <c r="C15" s="143">
        <v>13305.0035901837</v>
      </c>
      <c r="D15" s="671">
        <v>13936.164704369501</v>
      </c>
      <c r="E15" s="143">
        <v>33324.6832611668</v>
      </c>
      <c r="F15" s="144">
        <v>44897.699221174204</v>
      </c>
      <c r="H15" s="79"/>
      <c r="I15" s="79"/>
      <c r="K15" s="1403"/>
      <c r="L15" s="1404"/>
      <c r="M15" s="1404"/>
      <c r="N15" s="1406"/>
      <c r="P15" s="1008" t="s">
        <v>208</v>
      </c>
      <c r="Q15" s="1016">
        <v>7</v>
      </c>
      <c r="R15" s="1010">
        <v>3320.6686818272001</v>
      </c>
      <c r="S15" s="1010">
        <v>781.35721204949994</v>
      </c>
      <c r="T15" s="1010">
        <v>2906.3825591940999</v>
      </c>
      <c r="U15" s="1011">
        <v>859.75111899089995</v>
      </c>
    </row>
    <row r="16" spans="1:21" ht="12" customHeight="1" x14ac:dyDescent="0.2">
      <c r="A16" s="159" t="s">
        <v>46</v>
      </c>
      <c r="B16" s="150">
        <v>9</v>
      </c>
      <c r="C16" s="143">
        <v>-39.676568629099997</v>
      </c>
      <c r="D16" s="671">
        <v>74.661498567199999</v>
      </c>
      <c r="E16" s="143">
        <v>-22.454627929399997</v>
      </c>
      <c r="F16" s="144">
        <v>87.310794976699995</v>
      </c>
      <c r="H16" s="79"/>
      <c r="I16" s="79"/>
      <c r="K16" s="1403"/>
      <c r="L16" s="1404"/>
      <c r="M16" s="1404"/>
      <c r="N16" s="1406"/>
      <c r="P16" s="1008" t="s">
        <v>742</v>
      </c>
      <c r="Q16" s="1016" t="s">
        <v>322</v>
      </c>
      <c r="R16" s="1010">
        <v>99.68004536410001</v>
      </c>
      <c r="S16" s="1010">
        <v>58.926166531</v>
      </c>
      <c r="T16" s="1010">
        <v>1994.4889982819</v>
      </c>
      <c r="U16" s="1011">
        <v>933.63193708409904</v>
      </c>
    </row>
    <row r="17" spans="1:21" ht="12" customHeight="1" x14ac:dyDescent="0.2">
      <c r="A17" s="158" t="s">
        <v>209</v>
      </c>
      <c r="B17" s="160"/>
      <c r="C17" s="143">
        <v>103.8839711574</v>
      </c>
      <c r="D17" s="671">
        <v>104.24320690249999</v>
      </c>
      <c r="E17" s="143">
        <v>411.53275212289998</v>
      </c>
      <c r="F17" s="671">
        <v>371.07326954170003</v>
      </c>
      <c r="H17" s="79"/>
      <c r="I17" s="79"/>
      <c r="K17" s="1403"/>
      <c r="L17" s="1404"/>
      <c r="M17" s="1404"/>
      <c r="N17" s="1406"/>
      <c r="P17" s="1008" t="s">
        <v>1029</v>
      </c>
      <c r="Q17" s="1016" t="s">
        <v>322</v>
      </c>
      <c r="R17" s="1010">
        <v>-42.276077395900003</v>
      </c>
      <c r="S17" s="1010">
        <v>5261.9020305525992</v>
      </c>
      <c r="T17" s="1010">
        <v>11279.147001987099</v>
      </c>
      <c r="U17" s="1011">
        <v>4807.8039681122</v>
      </c>
    </row>
    <row r="18" spans="1:21" ht="12" customHeight="1" x14ac:dyDescent="0.2">
      <c r="A18" s="161" t="s">
        <v>183</v>
      </c>
      <c r="B18" s="162">
        <v>10</v>
      </c>
      <c r="C18" s="147">
        <v>12.4255051193</v>
      </c>
      <c r="D18" s="148">
        <v>137.81141368570002</v>
      </c>
      <c r="E18" s="147">
        <v>773.80650114100001</v>
      </c>
      <c r="F18" s="255">
        <v>172.29428801980001</v>
      </c>
      <c r="H18" s="77"/>
      <c r="I18" s="80"/>
      <c r="K18" s="1403"/>
      <c r="L18" s="1404"/>
      <c r="M18" s="1404"/>
      <c r="N18" s="1406"/>
      <c r="P18" s="1008" t="s">
        <v>1030</v>
      </c>
      <c r="Q18" s="1016" t="s">
        <v>322</v>
      </c>
      <c r="R18" s="1010">
        <v>0</v>
      </c>
      <c r="S18" s="1010">
        <v>0</v>
      </c>
      <c r="T18" s="1010">
        <v>0</v>
      </c>
      <c r="U18" s="1011">
        <v>0</v>
      </c>
    </row>
    <row r="19" spans="1:21" ht="12" customHeight="1" x14ac:dyDescent="0.2">
      <c r="A19" s="149" t="s">
        <v>207</v>
      </c>
      <c r="B19" s="150"/>
      <c r="C19" s="151">
        <v>13381.636497831299</v>
      </c>
      <c r="D19" s="747">
        <v>14252.8808235249</v>
      </c>
      <c r="E19" s="151">
        <v>34487.567886501296</v>
      </c>
      <c r="F19" s="152">
        <v>45528.377573712401</v>
      </c>
      <c r="H19" s="78"/>
      <c r="I19" s="78"/>
      <c r="K19" s="1407">
        <v>0</v>
      </c>
      <c r="L19" s="1408">
        <v>0</v>
      </c>
      <c r="M19" s="1408">
        <v>0</v>
      </c>
      <c r="N19" s="1409">
        <v>0</v>
      </c>
      <c r="P19" s="1008" t="s">
        <v>743</v>
      </c>
      <c r="Q19" s="1016" t="s">
        <v>322</v>
      </c>
      <c r="R19" s="1010">
        <v>343.89181350719997</v>
      </c>
      <c r="S19" s="1010">
        <v>48.0024184128999</v>
      </c>
      <c r="T19" s="1010">
        <v>498.24598862120001</v>
      </c>
      <c r="U19" s="1011">
        <v>320.56900402989999</v>
      </c>
    </row>
    <row r="20" spans="1:21" ht="12" customHeight="1" x14ac:dyDescent="0.2">
      <c r="A20" s="159"/>
      <c r="B20" s="150"/>
      <c r="C20" s="163"/>
      <c r="D20" s="662"/>
      <c r="E20" s="163"/>
      <c r="F20" s="164"/>
      <c r="H20" s="79"/>
      <c r="I20" s="79"/>
      <c r="P20" s="1008" t="s">
        <v>744</v>
      </c>
      <c r="Q20" s="1016" t="s">
        <v>322</v>
      </c>
      <c r="R20" s="1010">
        <v>0</v>
      </c>
      <c r="S20" s="1010">
        <v>0</v>
      </c>
      <c r="T20" s="1010">
        <v>0</v>
      </c>
      <c r="U20" s="1011">
        <v>0</v>
      </c>
    </row>
    <row r="21" spans="1:21" ht="12" customHeight="1" x14ac:dyDescent="0.2">
      <c r="A21" s="384" t="s">
        <v>559</v>
      </c>
      <c r="B21" s="659"/>
      <c r="C21" s="143">
        <v>29.998869859900001</v>
      </c>
      <c r="D21" s="671">
        <v>14.011737743999999</v>
      </c>
      <c r="E21" s="163">
        <v>141.96138359169998</v>
      </c>
      <c r="F21" s="164">
        <v>56.170175767700002</v>
      </c>
      <c r="H21" s="80"/>
      <c r="I21" s="80"/>
      <c r="P21" s="1008" t="s">
        <v>3</v>
      </c>
      <c r="Q21" s="1016">
        <v>8</v>
      </c>
      <c r="R21" s="1010">
        <v>401.29578147539996</v>
      </c>
      <c r="S21" s="1010">
        <v>5368.8306154964994</v>
      </c>
      <c r="T21" s="1010">
        <v>13771.8819888902</v>
      </c>
      <c r="U21" s="1011">
        <v>6062.0049092261988</v>
      </c>
    </row>
    <row r="22" spans="1:21" ht="12" customHeight="1" x14ac:dyDescent="0.2">
      <c r="A22" s="666" t="s">
        <v>282</v>
      </c>
      <c r="B22" s="667"/>
      <c r="C22" s="668">
        <v>-0.19870220029999899</v>
      </c>
      <c r="D22" s="669">
        <v>1.4438691397000001</v>
      </c>
      <c r="E22" s="964">
        <v>5.4007502154000004</v>
      </c>
      <c r="F22" s="1344">
        <v>24.148740053000001</v>
      </c>
      <c r="H22" s="79"/>
      <c r="I22" s="79"/>
      <c r="P22" s="1008" t="s">
        <v>182</v>
      </c>
      <c r="Q22" s="1016">
        <v>9</v>
      </c>
      <c r="R22" s="1010">
        <v>83.158458009499995</v>
      </c>
      <c r="S22" s="1010">
        <v>66.67013363769999</v>
      </c>
      <c r="T22" s="1010">
        <v>60.845445093200006</v>
      </c>
      <c r="U22" s="1011">
        <v>32.857598085100001</v>
      </c>
    </row>
    <row r="23" spans="1:21" ht="12" customHeight="1" thickBot="1" x14ac:dyDescent="0.25">
      <c r="A23" s="149" t="s">
        <v>1036</v>
      </c>
      <c r="B23" s="150"/>
      <c r="C23" s="151">
        <v>530.00100487589805</v>
      </c>
      <c r="D23" s="747">
        <v>510.09574760255202</v>
      </c>
      <c r="E23" s="151">
        <v>753.53790062099904</v>
      </c>
      <c r="F23" s="152">
        <v>1448.03557732286</v>
      </c>
      <c r="H23" s="78"/>
      <c r="I23" s="78"/>
      <c r="K23" s="965"/>
      <c r="L23" s="966" t="s">
        <v>316</v>
      </c>
      <c r="M23" s="966"/>
      <c r="N23" s="967"/>
      <c r="P23" s="1012" t="s">
        <v>206</v>
      </c>
      <c r="Q23" s="1013" t="s">
        <v>322</v>
      </c>
      <c r="R23" s="1014">
        <v>35093.743653315199</v>
      </c>
      <c r="S23" s="1014">
        <v>13881.837335047601</v>
      </c>
      <c r="T23" s="1014">
        <v>46896.094235214601</v>
      </c>
      <c r="U23" s="1015">
        <v>14747.5209642438</v>
      </c>
    </row>
    <row r="24" spans="1:21" ht="12" customHeight="1" thickTop="1" x14ac:dyDescent="0.2">
      <c r="A24" s="165" t="s">
        <v>235</v>
      </c>
      <c r="B24" s="166"/>
      <c r="C24" s="147">
        <v>-52.333974998899997</v>
      </c>
      <c r="D24" s="148">
        <v>-111.0584088646</v>
      </c>
      <c r="E24" s="299">
        <v>-134.06566667390001</v>
      </c>
      <c r="F24" s="255">
        <v>-261.68559295749998</v>
      </c>
      <c r="H24" s="80"/>
      <c r="I24" s="80"/>
      <c r="K24" s="968"/>
      <c r="L24" s="969"/>
      <c r="M24" s="969"/>
      <c r="N24" s="970"/>
      <c r="P24" s="1634"/>
      <c r="Q24" s="1016" t="s">
        <v>322</v>
      </c>
      <c r="R24" s="1010"/>
      <c r="S24" s="1010"/>
      <c r="T24" s="1010"/>
      <c r="U24" s="1011"/>
    </row>
    <row r="25" spans="1:21" ht="12" customHeight="1" x14ac:dyDescent="0.2">
      <c r="A25" s="266" t="s">
        <v>1032</v>
      </c>
      <c r="B25" s="179"/>
      <c r="C25" s="698">
        <v>477.66702987699796</v>
      </c>
      <c r="D25" s="699">
        <v>399.03733873795198</v>
      </c>
      <c r="E25" s="168">
        <v>619.47223394709897</v>
      </c>
      <c r="F25" s="169">
        <v>1186.3499843653601</v>
      </c>
      <c r="H25" s="81"/>
      <c r="I25" s="81"/>
      <c r="K25" s="971"/>
      <c r="L25" s="969"/>
      <c r="M25" s="969"/>
      <c r="N25" s="972"/>
      <c r="P25" s="1004" t="s">
        <v>738</v>
      </c>
      <c r="Q25" s="1017" t="s">
        <v>322</v>
      </c>
      <c r="R25" s="1010"/>
      <c r="S25" s="1010"/>
      <c r="T25" s="1010"/>
      <c r="U25" s="1011"/>
    </row>
    <row r="26" spans="1:21" ht="12" customHeight="1" x14ac:dyDescent="0.2">
      <c r="A26" s="153"/>
      <c r="B26" s="154"/>
      <c r="C26" s="143"/>
      <c r="D26" s="671"/>
      <c r="E26" s="163"/>
      <c r="F26" s="164"/>
      <c r="H26" s="79"/>
      <c r="I26" s="79"/>
      <c r="K26" s="968">
        <v>-7.0295124101903639E-2</v>
      </c>
      <c r="L26" s="969">
        <v>1.0476025520347321E-3</v>
      </c>
      <c r="M26" s="969">
        <v>-3.4699379000926456E-2</v>
      </c>
      <c r="N26" s="970">
        <v>8.8773228601439769E-3</v>
      </c>
      <c r="P26" s="1008" t="s">
        <v>745</v>
      </c>
      <c r="Q26" s="1016">
        <v>10</v>
      </c>
      <c r="R26" s="1010">
        <v>2979.4531939587</v>
      </c>
      <c r="S26" s="1010">
        <v>808.49207981000006</v>
      </c>
      <c r="T26" s="1010">
        <v>3010.9881816556999</v>
      </c>
      <c r="U26" s="1011">
        <v>893.50829445579996</v>
      </c>
    </row>
    <row r="27" spans="1:21" ht="12" customHeight="1" x14ac:dyDescent="0.2">
      <c r="A27" s="170" t="s">
        <v>1033</v>
      </c>
      <c r="B27" s="154"/>
      <c r="C27" s="143"/>
      <c r="D27" s="671"/>
      <c r="E27" s="163"/>
      <c r="F27" s="164"/>
      <c r="H27" s="79"/>
      <c r="I27" s="79"/>
      <c r="K27" s="968">
        <v>4.225001100003567E-3</v>
      </c>
      <c r="L27" s="969">
        <v>3.2911354000049187E-3</v>
      </c>
      <c r="M27" s="969">
        <v>-4.2666739000196685E-3</v>
      </c>
      <c r="N27" s="970">
        <v>4.3070425000450996E-3</v>
      </c>
      <c r="P27" s="1008" t="s">
        <v>746</v>
      </c>
      <c r="Q27" s="1016">
        <v>10</v>
      </c>
      <c r="R27" s="1010">
        <v>23829.5117493166</v>
      </c>
      <c r="S27" s="1010">
        <v>10753.0702588329</v>
      </c>
      <c r="T27" s="1010">
        <v>36213.985753034198</v>
      </c>
      <c r="U27" s="1011">
        <v>11515.415545117101</v>
      </c>
    </row>
    <row r="28" spans="1:21" ht="12" customHeight="1" x14ac:dyDescent="0.2">
      <c r="A28" s="153" t="s">
        <v>392</v>
      </c>
      <c r="B28" s="154"/>
      <c r="C28" s="143">
        <v>477.29540070269798</v>
      </c>
      <c r="D28" s="671">
        <v>398.64581468625198</v>
      </c>
      <c r="E28" s="163">
        <v>618.60535809119892</v>
      </c>
      <c r="F28" s="164">
        <v>1185.8004405423601</v>
      </c>
      <c r="H28" s="79"/>
      <c r="I28" s="79"/>
      <c r="K28" s="973">
        <v>-6.6070123002020864E-2</v>
      </c>
      <c r="L28" s="974">
        <v>4.3387379519685965E-3</v>
      </c>
      <c r="M28" s="974">
        <v>6.1033947098962926E-2</v>
      </c>
      <c r="N28" s="975">
        <v>1.318436536007539E-2</v>
      </c>
      <c r="P28" s="1008" t="s">
        <v>747</v>
      </c>
      <c r="Q28" s="1016">
        <v>10</v>
      </c>
      <c r="R28" s="1010">
        <v>31.166140892399998</v>
      </c>
      <c r="S28" s="1010">
        <v>6.3604301776000005</v>
      </c>
      <c r="T28" s="1010">
        <v>17.2091669922</v>
      </c>
      <c r="U28" s="1011">
        <v>-2.8936718726000099</v>
      </c>
    </row>
    <row r="29" spans="1:21" ht="12" customHeight="1" x14ac:dyDescent="0.2">
      <c r="A29" s="748" t="s">
        <v>330</v>
      </c>
      <c r="B29" s="749"/>
      <c r="C29" s="750">
        <v>0.37162917429999998</v>
      </c>
      <c r="D29" s="751">
        <v>0.39152405169999999</v>
      </c>
      <c r="E29" s="963">
        <v>0.86687585590000005</v>
      </c>
      <c r="F29" s="1418">
        <v>0.54954382299999993</v>
      </c>
      <c r="H29" s="82"/>
      <c r="I29" s="82"/>
      <c r="P29" s="1008" t="s">
        <v>748</v>
      </c>
      <c r="Q29" s="1016">
        <v>10</v>
      </c>
      <c r="R29" s="1010">
        <v>6484.5521769990992</v>
      </c>
      <c r="S29" s="1010">
        <v>1737.0808213631999</v>
      </c>
      <c r="T29" s="1010">
        <v>5655.5161194920993</v>
      </c>
      <c r="U29" s="1011">
        <v>1530.1345366692001</v>
      </c>
    </row>
    <row r="30" spans="1:21" ht="12" customHeight="1" x14ac:dyDescent="0.2">
      <c r="A30" s="171"/>
      <c r="B30" s="172"/>
      <c r="C30" s="173"/>
      <c r="D30" s="174"/>
      <c r="E30" s="173"/>
      <c r="F30" s="174"/>
      <c r="H30" s="83"/>
      <c r="I30" s="83"/>
      <c r="P30" s="1008" t="s">
        <v>749</v>
      </c>
      <c r="Q30" s="1016" t="s">
        <v>322</v>
      </c>
      <c r="R30" s="1010"/>
      <c r="S30" s="1010"/>
      <c r="T30" s="1010"/>
      <c r="U30" s="1011"/>
    </row>
    <row r="31" spans="1:21" ht="12" customHeight="1" x14ac:dyDescent="0.2">
      <c r="A31" s="170"/>
      <c r="B31" s="150"/>
      <c r="C31" s="175"/>
      <c r="D31" s="752"/>
      <c r="E31" s="175"/>
      <c r="F31" s="176"/>
      <c r="H31" s="84"/>
      <c r="I31" s="84"/>
      <c r="P31" s="1008" t="s">
        <v>180</v>
      </c>
      <c r="Q31" s="1016" t="s">
        <v>322</v>
      </c>
      <c r="R31" s="1010"/>
      <c r="S31" s="1010"/>
      <c r="T31" s="1010"/>
      <c r="U31" s="1011"/>
    </row>
    <row r="32" spans="1:21" ht="12" customHeight="1" x14ac:dyDescent="0.2">
      <c r="A32" s="170" t="s">
        <v>406</v>
      </c>
      <c r="B32" s="150">
        <v>18</v>
      </c>
      <c r="C32" s="175"/>
      <c r="D32" s="752"/>
      <c r="E32" s="175"/>
      <c r="F32" s="176"/>
      <c r="H32" s="84"/>
      <c r="I32" s="84"/>
      <c r="P32" s="1008" t="s">
        <v>46</v>
      </c>
      <c r="Q32" s="1016">
        <v>11</v>
      </c>
      <c r="R32" s="1010">
        <v>-22.454627929399997</v>
      </c>
      <c r="S32" s="1010">
        <v>-39.676568629099997</v>
      </c>
      <c r="T32" s="1010">
        <v>87.310794976699995</v>
      </c>
      <c r="U32" s="1011">
        <v>74.661498567199999</v>
      </c>
    </row>
    <row r="33" spans="1:21" ht="12.95" customHeight="1" x14ac:dyDescent="0.2">
      <c r="A33" s="177" t="s">
        <v>727</v>
      </c>
      <c r="B33" s="150"/>
      <c r="C33" s="1237">
        <v>0.20814787329964379</v>
      </c>
      <c r="D33" s="1415">
        <v>0.17351951540690397</v>
      </c>
      <c r="E33" s="1417">
        <v>0.22649913332125005</v>
      </c>
      <c r="F33" s="1415">
        <v>0.49029026392818159</v>
      </c>
      <c r="H33" s="85"/>
      <c r="I33" s="85"/>
      <c r="K33" s="986"/>
      <c r="L33" s="987" t="s">
        <v>1001</v>
      </c>
      <c r="M33" s="987"/>
      <c r="N33" s="988"/>
      <c r="P33" s="1008" t="s">
        <v>209</v>
      </c>
      <c r="Q33" s="1016" t="s">
        <v>322</v>
      </c>
      <c r="R33" s="1010">
        <v>411.53275212289998</v>
      </c>
      <c r="S33" s="1010">
        <v>103.8839711574</v>
      </c>
      <c r="T33" s="1010">
        <v>371.07326954170003</v>
      </c>
      <c r="U33" s="1011">
        <v>104.24320690249999</v>
      </c>
    </row>
    <row r="34" spans="1:21" ht="12.95" customHeight="1" x14ac:dyDescent="0.2">
      <c r="A34" s="177" t="s">
        <v>726</v>
      </c>
      <c r="B34" s="150"/>
      <c r="C34" s="1237">
        <v>5.2036968324910959E-3</v>
      </c>
      <c r="D34" s="1179">
        <v>4.337987885172599E-3</v>
      </c>
      <c r="E34" s="744">
        <v>5.6624783330312513E-3</v>
      </c>
      <c r="F34" s="1179">
        <v>1.2257256598204543E-2</v>
      </c>
      <c r="H34" s="85"/>
      <c r="I34" s="85"/>
      <c r="K34" s="971"/>
      <c r="L34" s="969"/>
      <c r="M34" s="969"/>
      <c r="N34" s="989"/>
      <c r="P34" s="1008" t="s">
        <v>183</v>
      </c>
      <c r="Q34" s="1016">
        <v>12</v>
      </c>
      <c r="R34" s="1010">
        <v>773.80650114100001</v>
      </c>
      <c r="S34" s="1010">
        <v>12.4255051193</v>
      </c>
      <c r="T34" s="1010">
        <v>172.29428801980001</v>
      </c>
      <c r="U34" s="1011">
        <v>137.81141368570002</v>
      </c>
    </row>
    <row r="35" spans="1:21" ht="12.95" customHeight="1" thickBot="1" x14ac:dyDescent="0.25">
      <c r="A35" s="177" t="s">
        <v>728</v>
      </c>
      <c r="B35" s="150"/>
      <c r="C35" s="1237">
        <v>0.20814787329964379</v>
      </c>
      <c r="D35" s="1415">
        <v>0.17351951540690397</v>
      </c>
      <c r="E35" s="1417">
        <v>0.22649913332125005</v>
      </c>
      <c r="F35" s="1415">
        <v>0.49029026392818159</v>
      </c>
      <c r="H35" s="85"/>
      <c r="I35" s="85"/>
      <c r="K35" s="983">
        <v>1.4489536404458103E-3</v>
      </c>
      <c r="L35" s="984">
        <v>1.2050668610882886E-3</v>
      </c>
      <c r="M35" s="984">
        <v>1.5913743551290438E-3</v>
      </c>
      <c r="N35" s="985">
        <v>3.4030625629194455E-3</v>
      </c>
      <c r="P35" s="1012" t="s">
        <v>207</v>
      </c>
      <c r="Q35" s="1018" t="s">
        <v>322</v>
      </c>
      <c r="R35" s="1014">
        <v>34487.567886501296</v>
      </c>
      <c r="S35" s="1014">
        <v>13381.636497831299</v>
      </c>
      <c r="T35" s="1014">
        <v>45528.377573712401</v>
      </c>
      <c r="U35" s="1015">
        <v>14252.8808235249</v>
      </c>
    </row>
    <row r="36" spans="1:21" ht="12.95" customHeight="1" thickTop="1" x14ac:dyDescent="0.2">
      <c r="A36" s="178" t="s">
        <v>729</v>
      </c>
      <c r="B36" s="179"/>
      <c r="C36" s="1238">
        <v>5.2036968324910959E-3</v>
      </c>
      <c r="D36" s="1180">
        <v>4.337987885172599E-3</v>
      </c>
      <c r="E36" s="745">
        <v>5.6624783330312513E-3</v>
      </c>
      <c r="F36" s="1180">
        <v>1.2257256598204543E-2</v>
      </c>
      <c r="H36" s="85"/>
      <c r="I36" s="85"/>
      <c r="K36" s="983"/>
      <c r="L36" s="984"/>
      <c r="M36" s="984"/>
      <c r="N36" s="985"/>
      <c r="P36" s="1008" t="s">
        <v>1031</v>
      </c>
      <c r="Q36" s="1009" t="s">
        <v>322</v>
      </c>
      <c r="R36" s="1010">
        <v>606.17576681389903</v>
      </c>
      <c r="S36" s="1010">
        <v>500.200837216298</v>
      </c>
      <c r="T36" s="1010">
        <v>1367.7166615021599</v>
      </c>
      <c r="U36" s="1011">
        <v>494.64014071885197</v>
      </c>
    </row>
    <row r="37" spans="1:21" ht="4.5" customHeight="1" x14ac:dyDescent="0.2">
      <c r="A37" s="1177"/>
      <c r="B37" s="150"/>
      <c r="C37" s="180"/>
      <c r="D37" s="180"/>
      <c r="E37" s="139"/>
      <c r="F37" s="139"/>
      <c r="H37" s="86"/>
      <c r="I37" s="86"/>
      <c r="K37" s="990"/>
      <c r="L37" s="991"/>
      <c r="M37" s="991"/>
      <c r="N37" s="992"/>
      <c r="P37" s="1008" t="s">
        <v>750</v>
      </c>
      <c r="Q37" s="1009"/>
      <c r="R37" s="1010">
        <v>141.96138359169998</v>
      </c>
      <c r="S37" s="1010">
        <v>29.998869859900001</v>
      </c>
      <c r="T37" s="1010">
        <v>56.170175767700002</v>
      </c>
      <c r="U37" s="1011">
        <v>14.011737743999999</v>
      </c>
    </row>
    <row r="38" spans="1:21" ht="12.75" hidden="1" outlineLevel="1" x14ac:dyDescent="0.2">
      <c r="A38" s="1391" t="s">
        <v>1004</v>
      </c>
      <c r="B38" s="150"/>
      <c r="C38" s="180"/>
      <c r="D38" s="180"/>
      <c r="E38" s="180"/>
      <c r="F38" s="180"/>
      <c r="H38" s="86"/>
      <c r="I38" s="86"/>
      <c r="P38" s="1008" t="s">
        <v>751</v>
      </c>
      <c r="Q38" s="1009" t="s">
        <v>322</v>
      </c>
      <c r="R38" s="1010">
        <v>5.4007502154000004</v>
      </c>
      <c r="S38" s="1010">
        <v>-0.19870220029999899</v>
      </c>
      <c r="T38" s="1010">
        <v>24.148740053000001</v>
      </c>
      <c r="U38" s="1011">
        <v>1.4438691397000001</v>
      </c>
    </row>
    <row r="39" spans="1:21" ht="13.5" collapsed="1" thickBot="1" x14ac:dyDescent="0.25">
      <c r="A39" s="341"/>
      <c r="B39" s="194"/>
      <c r="C39" s="695"/>
      <c r="D39" s="180"/>
      <c r="E39" s="180"/>
      <c r="F39" s="180"/>
      <c r="H39" s="86"/>
      <c r="I39" s="86"/>
      <c r="P39" s="1012" t="s">
        <v>189</v>
      </c>
      <c r="Q39" s="1018" t="s">
        <v>322</v>
      </c>
      <c r="R39" s="1014">
        <v>753.53790062099904</v>
      </c>
      <c r="S39" s="1014">
        <v>530.00100487589805</v>
      </c>
      <c r="T39" s="1014">
        <v>1448.03557732286</v>
      </c>
      <c r="U39" s="1015">
        <v>510.09574760255202</v>
      </c>
    </row>
    <row r="40" spans="1:21" ht="13.5" thickTop="1" x14ac:dyDescent="0.2">
      <c r="A40" s="1391"/>
      <c r="B40" s="194"/>
      <c r="C40" s="695"/>
      <c r="D40" s="180"/>
      <c r="E40" s="180"/>
      <c r="F40" s="180"/>
      <c r="H40" s="86"/>
      <c r="I40" s="86"/>
      <c r="K40" s="4" t="s">
        <v>1003</v>
      </c>
      <c r="P40" s="1008" t="s">
        <v>752</v>
      </c>
      <c r="Q40" s="1009" t="s">
        <v>322</v>
      </c>
      <c r="R40" s="1010">
        <v>-134.06566667390001</v>
      </c>
      <c r="S40" s="1010">
        <v>-52.333974998899997</v>
      </c>
      <c r="T40" s="1010">
        <v>-261.68559295749998</v>
      </c>
      <c r="U40" s="1011">
        <v>-111.0584088646</v>
      </c>
    </row>
    <row r="41" spans="1:21" ht="13.5" thickBot="1" x14ac:dyDescent="0.25">
      <c r="A41" s="341"/>
      <c r="B41" s="194"/>
      <c r="C41" s="695"/>
      <c r="D41" s="180"/>
      <c r="E41" s="180"/>
      <c r="F41" s="180"/>
      <c r="H41" s="86"/>
      <c r="I41" s="86"/>
      <c r="K41" s="986"/>
      <c r="L41" s="988" t="s">
        <v>469</v>
      </c>
      <c r="P41" s="1012" t="s">
        <v>190</v>
      </c>
      <c r="Q41" s="1018" t="s">
        <v>322</v>
      </c>
      <c r="R41" s="1014">
        <v>619.47223394709897</v>
      </c>
      <c r="S41" s="1014">
        <v>477.66702987699796</v>
      </c>
      <c r="T41" s="1014">
        <v>1186.3499843653601</v>
      </c>
      <c r="U41" s="1015">
        <v>399.03733873795198</v>
      </c>
    </row>
    <row r="42" spans="1:21" ht="13.5" thickTop="1" x14ac:dyDescent="0.2">
      <c r="A42" s="1331"/>
      <c r="B42" s="150"/>
      <c r="C42" s="180"/>
      <c r="D42" s="180"/>
      <c r="E42" s="180"/>
      <c r="F42" s="180"/>
      <c r="H42" s="86"/>
      <c r="I42" s="86"/>
      <c r="K42" s="971">
        <v>1.1097506696955861E-2</v>
      </c>
      <c r="L42" s="989">
        <v>3.9071519398930832E-2</v>
      </c>
      <c r="P42" s="1008" t="s">
        <v>753</v>
      </c>
      <c r="Q42" s="1009" t="s">
        <v>322</v>
      </c>
      <c r="R42" s="1010">
        <v>-0.86687585590000005</v>
      </c>
      <c r="S42" s="1010">
        <v>-0.37162917429999998</v>
      </c>
      <c r="T42" s="1010">
        <v>-0.54954382299999993</v>
      </c>
      <c r="U42" s="1011">
        <v>-0.39152405169999999</v>
      </c>
    </row>
    <row r="43" spans="1:21" ht="15.75" thickBot="1" x14ac:dyDescent="0.25">
      <c r="A43" s="1441"/>
      <c r="B43" s="129"/>
      <c r="C43" s="130"/>
      <c r="D43" s="131"/>
      <c r="E43" s="1444"/>
      <c r="F43" s="131"/>
      <c r="H43" s="86"/>
      <c r="I43" s="86"/>
      <c r="K43" s="983"/>
      <c r="L43" s="985"/>
      <c r="P43" s="1012" t="s">
        <v>739</v>
      </c>
      <c r="Q43" s="1018"/>
      <c r="R43" s="1014">
        <v>618.60535809119892</v>
      </c>
      <c r="S43" s="1014">
        <v>477.29540070269798</v>
      </c>
      <c r="T43" s="1014">
        <v>1185.8004405423601</v>
      </c>
      <c r="U43" s="1015">
        <v>398.64581468625198</v>
      </c>
    </row>
    <row r="44" spans="1:21" ht="13.5" thickTop="1" thickBot="1" x14ac:dyDescent="0.25">
      <c r="A44" s="1445"/>
      <c r="B44" s="227"/>
      <c r="C44" s="1446"/>
      <c r="D44" s="1447"/>
      <c r="E44" s="1446"/>
      <c r="F44" s="1447"/>
      <c r="H44" s="86"/>
      <c r="I44" s="86"/>
      <c r="K44" s="983"/>
      <c r="L44" s="985"/>
      <c r="P44" s="960"/>
      <c r="Q44" s="961"/>
      <c r="R44" s="961"/>
      <c r="S44" s="961"/>
      <c r="T44" s="961"/>
      <c r="U44" s="962"/>
    </row>
    <row r="45" spans="1:21" x14ac:dyDescent="0.2">
      <c r="A45" s="229" t="s">
        <v>5</v>
      </c>
      <c r="B45" s="230"/>
      <c r="C45" s="232" t="s">
        <v>1038</v>
      </c>
      <c r="D45" s="243" t="s">
        <v>1039</v>
      </c>
      <c r="E45" s="1371" t="s">
        <v>1082</v>
      </c>
      <c r="F45" s="233" t="s">
        <v>1083</v>
      </c>
      <c r="H45" s="86"/>
      <c r="I45" s="86"/>
      <c r="K45" s="990"/>
      <c r="L45" s="992"/>
    </row>
    <row r="46" spans="1:21" x14ac:dyDescent="0.2">
      <c r="A46" s="746"/>
      <c r="B46" s="150"/>
      <c r="C46" s="180"/>
      <c r="D46" s="180"/>
      <c r="E46" s="159"/>
      <c r="F46" s="260"/>
      <c r="H46" s="86"/>
      <c r="I46" s="86"/>
    </row>
    <row r="47" spans="1:21" x14ac:dyDescent="0.2">
      <c r="A47" s="170" t="s">
        <v>406</v>
      </c>
      <c r="B47" s="150"/>
      <c r="C47" s="180"/>
      <c r="D47" s="180"/>
      <c r="E47" s="159"/>
      <c r="F47" s="260"/>
      <c r="H47" s="86"/>
      <c r="I47" s="86"/>
    </row>
    <row r="48" spans="1:21" x14ac:dyDescent="0.2">
      <c r="A48" s="177" t="s">
        <v>727</v>
      </c>
      <c r="B48" s="150"/>
      <c r="C48" s="744">
        <v>0.20814787329964379</v>
      </c>
      <c r="D48" s="1179">
        <v>0.17351951540690397</v>
      </c>
      <c r="E48" s="744">
        <v>0.22649913332125005</v>
      </c>
      <c r="F48" s="1415">
        <v>0.49029026392818159</v>
      </c>
      <c r="H48" s="959"/>
      <c r="I48" s="85"/>
    </row>
    <row r="49" spans="1:23" x14ac:dyDescent="0.2">
      <c r="A49" s="177" t="s">
        <v>726</v>
      </c>
      <c r="B49" s="150"/>
      <c r="C49" s="744">
        <v>5.2036968324910959E-3</v>
      </c>
      <c r="D49" s="1179">
        <v>4.337987885172599E-3</v>
      </c>
      <c r="E49" s="744">
        <v>5.6624783330312513E-3</v>
      </c>
      <c r="F49" s="1179">
        <v>1.2257256598204543E-2</v>
      </c>
      <c r="H49" s="959"/>
      <c r="I49" s="85"/>
      <c r="S49" s="705"/>
      <c r="U49" s="705"/>
    </row>
    <row r="50" spans="1:23" x14ac:dyDescent="0.2">
      <c r="A50" s="177" t="s">
        <v>728</v>
      </c>
      <c r="B50" s="150"/>
      <c r="C50" s="744">
        <v>0.20814787329964379</v>
      </c>
      <c r="D50" s="1415">
        <v>0.17351951540690397</v>
      </c>
      <c r="E50" s="744">
        <v>0.22649913332125005</v>
      </c>
      <c r="F50" s="1415">
        <v>0.49029026392818159</v>
      </c>
      <c r="H50" s="959"/>
      <c r="I50" s="85"/>
      <c r="S50" s="705"/>
      <c r="U50" s="705"/>
    </row>
    <row r="51" spans="1:23" s="2" customFormat="1" x14ac:dyDescent="0.2">
      <c r="A51" s="178" t="s">
        <v>729</v>
      </c>
      <c r="B51" s="179"/>
      <c r="C51" s="745">
        <v>5.2036968324910959E-3</v>
      </c>
      <c r="D51" s="1180">
        <v>4.337987885172599E-3</v>
      </c>
      <c r="E51" s="745">
        <v>5.6624783330312513E-3</v>
      </c>
      <c r="F51" s="1180">
        <v>1.2257256598204543E-2</v>
      </c>
      <c r="G51" s="4"/>
      <c r="H51" s="959"/>
      <c r="I51" s="86"/>
      <c r="J51" s="4"/>
      <c r="M51" s="4"/>
      <c r="N51" s="4"/>
      <c r="S51" s="1379"/>
      <c r="U51" s="1379"/>
      <c r="W51" s="4"/>
    </row>
    <row r="52" spans="1:23" s="2" customFormat="1" x14ac:dyDescent="0.2">
      <c r="A52" s="746"/>
      <c r="B52" s="150"/>
      <c r="C52" s="180"/>
      <c r="D52" s="260"/>
      <c r="E52" s="180"/>
      <c r="F52" s="260"/>
      <c r="G52" s="4"/>
      <c r="H52" s="86"/>
      <c r="I52" s="86"/>
      <c r="J52" s="4"/>
      <c r="M52" s="4"/>
      <c r="N52" s="4"/>
      <c r="P52" s="4"/>
      <c r="Q52" s="4"/>
      <c r="R52" s="4"/>
      <c r="S52" s="4"/>
      <c r="T52" s="4"/>
      <c r="U52" s="4"/>
      <c r="V52" s="4"/>
      <c r="W52" s="4"/>
    </row>
    <row r="53" spans="1:23" s="2" customFormat="1" x14ac:dyDescent="0.2">
      <c r="A53" s="170" t="s">
        <v>730</v>
      </c>
      <c r="B53" s="182"/>
      <c r="C53" s="183"/>
      <c r="D53" s="754"/>
      <c r="E53" s="183"/>
      <c r="F53" s="184"/>
      <c r="G53" s="4"/>
      <c r="H53" s="87"/>
      <c r="I53" s="87"/>
      <c r="J53" s="4"/>
      <c r="P53" s="4"/>
      <c r="Q53" s="4"/>
      <c r="R53" s="4"/>
      <c r="S53" s="4"/>
      <c r="T53" s="4"/>
      <c r="U53" s="4"/>
      <c r="V53" s="4"/>
      <c r="W53" s="4"/>
    </row>
    <row r="54" spans="1:23" s="2" customFormat="1" x14ac:dyDescent="0.2">
      <c r="A54" s="158" t="s">
        <v>1034</v>
      </c>
      <c r="B54" s="185"/>
      <c r="C54" s="186">
        <v>477.29540070269798</v>
      </c>
      <c r="D54" s="755">
        <v>398.64581468625198</v>
      </c>
      <c r="E54" s="186">
        <v>618.60535809119892</v>
      </c>
      <c r="F54" s="187">
        <v>1185.8004405423601</v>
      </c>
      <c r="G54" s="4"/>
      <c r="H54" s="88"/>
      <c r="I54" s="88"/>
      <c r="J54" s="4"/>
      <c r="P54" s="4"/>
      <c r="Q54" s="4"/>
      <c r="R54" s="4"/>
      <c r="S54" s="4"/>
      <c r="T54" s="4"/>
      <c r="U54" s="4"/>
      <c r="V54" s="4"/>
      <c r="W54" s="4"/>
    </row>
    <row r="55" spans="1:23" s="2" customFormat="1" hidden="1" outlineLevel="1" x14ac:dyDescent="0.2">
      <c r="A55" s="1423" t="s">
        <v>213</v>
      </c>
      <c r="B55" s="1424"/>
      <c r="C55" s="1425">
        <v>0</v>
      </c>
      <c r="D55" s="1635">
        <v>0</v>
      </c>
      <c r="E55" s="1425">
        <v>0</v>
      </c>
      <c r="F55" s="1636">
        <v>0</v>
      </c>
      <c r="G55" s="4"/>
      <c r="H55" s="89"/>
      <c r="I55" s="89"/>
      <c r="O55" s="4"/>
      <c r="P55" s="4"/>
      <c r="Q55" s="4"/>
      <c r="R55" s="4"/>
      <c r="S55" s="4"/>
      <c r="T55" s="4"/>
      <c r="U55" s="4"/>
      <c r="V55" s="4"/>
      <c r="W55" s="4"/>
    </row>
    <row r="56" spans="1:23" s="2" customFormat="1" collapsed="1" x14ac:dyDescent="0.2">
      <c r="A56" s="155" t="s">
        <v>379</v>
      </c>
      <c r="B56" s="156"/>
      <c r="C56" s="668">
        <v>-35.323627000000002</v>
      </c>
      <c r="D56" s="148">
        <v>-32.375623000000004</v>
      </c>
      <c r="E56" s="147">
        <v>-139.34992600000001</v>
      </c>
      <c r="F56" s="148">
        <v>-151.80033400000002</v>
      </c>
      <c r="G56" s="4"/>
      <c r="H56" s="89"/>
      <c r="I56" s="89"/>
      <c r="O56" s="4"/>
      <c r="P56" s="4"/>
      <c r="R56" s="4"/>
      <c r="S56" s="4"/>
      <c r="T56" s="4"/>
      <c r="U56" s="4"/>
      <c r="V56" s="4"/>
      <c r="W56" s="4"/>
    </row>
    <row r="57" spans="1:23" s="2" customFormat="1" x14ac:dyDescent="0.2">
      <c r="A57" s="159" t="s">
        <v>731</v>
      </c>
      <c r="B57" s="150"/>
      <c r="C57" s="163">
        <v>441.97177370269799</v>
      </c>
      <c r="D57" s="662">
        <v>366.27019168625196</v>
      </c>
      <c r="E57" s="163">
        <v>479.25543209119894</v>
      </c>
      <c r="F57" s="164">
        <v>1034.0001065423601</v>
      </c>
      <c r="G57" s="4"/>
      <c r="H57" s="89"/>
      <c r="I57" s="89"/>
      <c r="K57" s="1410">
        <v>0</v>
      </c>
      <c r="L57" s="1411">
        <v>0</v>
      </c>
      <c r="M57" s="1411">
        <v>0</v>
      </c>
      <c r="N57" s="1412">
        <v>0</v>
      </c>
      <c r="O57" s="4"/>
      <c r="P57" s="4"/>
      <c r="R57" s="4"/>
      <c r="S57" s="4"/>
      <c r="T57" s="4"/>
      <c r="U57" s="4"/>
      <c r="V57" s="4"/>
      <c r="W57" s="4"/>
    </row>
    <row r="58" spans="1:23" s="2" customFormat="1" x14ac:dyDescent="0.2">
      <c r="A58" s="158"/>
      <c r="B58" s="160"/>
      <c r="C58" s="188"/>
      <c r="D58" s="755"/>
      <c r="E58" s="1224"/>
      <c r="F58" s="189"/>
      <c r="G58" s="4"/>
      <c r="H58" s="89"/>
      <c r="I58" s="89"/>
      <c r="K58" s="4"/>
      <c r="L58" s="4"/>
      <c r="M58" s="4"/>
      <c r="N58" s="4"/>
      <c r="O58" s="4"/>
      <c r="P58" s="4"/>
      <c r="R58" s="4"/>
      <c r="S58" s="4"/>
      <c r="T58" s="4"/>
      <c r="U58" s="4"/>
      <c r="V58" s="4"/>
      <c r="W58" s="4"/>
    </row>
    <row r="59" spans="1:23" s="2" customFormat="1" x14ac:dyDescent="0.2">
      <c r="A59" s="158" t="s">
        <v>230</v>
      </c>
      <c r="B59" s="160"/>
      <c r="C59" s="1413">
        <v>438.9164001084028</v>
      </c>
      <c r="D59" s="957">
        <v>363.74404416610173</v>
      </c>
      <c r="E59" s="188">
        <v>475.91169450231018</v>
      </c>
      <c r="F59" s="957">
        <v>1026.8726716271699</v>
      </c>
      <c r="G59" s="4"/>
      <c r="H59" s="89"/>
      <c r="I59" s="89"/>
      <c r="M59" s="4"/>
      <c r="N59" s="4"/>
      <c r="O59" s="4"/>
      <c r="P59" s="4"/>
      <c r="R59" s="4"/>
      <c r="S59" s="4"/>
      <c r="T59" s="4"/>
      <c r="U59" s="4"/>
      <c r="V59" s="4"/>
      <c r="W59" s="4"/>
    </row>
    <row r="60" spans="1:23" s="2" customFormat="1" x14ac:dyDescent="0.2">
      <c r="A60" s="158" t="s">
        <v>732</v>
      </c>
      <c r="B60" s="160"/>
      <c r="C60" s="1413">
        <v>3.0442760875982393</v>
      </c>
      <c r="D60" s="957">
        <v>2.5217839306992382</v>
      </c>
      <c r="E60" s="188">
        <v>3.3046660694897687</v>
      </c>
      <c r="F60" s="957">
        <v>7.1140043560301152</v>
      </c>
      <c r="G60" s="4"/>
      <c r="H60" s="89"/>
      <c r="I60" s="89"/>
      <c r="M60" s="4"/>
      <c r="N60" s="4"/>
      <c r="O60" s="4"/>
      <c r="P60" s="4"/>
      <c r="R60" s="4"/>
      <c r="S60" s="4"/>
      <c r="T60" s="4"/>
      <c r="U60" s="4"/>
      <c r="V60" s="4"/>
      <c r="W60" s="4"/>
    </row>
    <row r="61" spans="1:23" s="2" customFormat="1" x14ac:dyDescent="0.2">
      <c r="A61" s="158"/>
      <c r="B61" s="160"/>
      <c r="C61" s="188"/>
      <c r="D61" s="957"/>
      <c r="E61" s="1224"/>
      <c r="F61" s="957"/>
      <c r="G61" s="4"/>
      <c r="H61" s="89"/>
      <c r="I61" s="89"/>
      <c r="M61" s="4"/>
      <c r="N61" s="4"/>
      <c r="O61" s="4"/>
      <c r="P61" s="4"/>
      <c r="Q61" s="4"/>
      <c r="R61" s="4"/>
      <c r="S61" s="4"/>
      <c r="T61" s="4"/>
      <c r="U61" s="4"/>
      <c r="V61" s="4"/>
      <c r="W61" s="4"/>
    </row>
    <row r="62" spans="1:23" x14ac:dyDescent="0.2">
      <c r="A62" s="158" t="s">
        <v>874</v>
      </c>
      <c r="B62" s="160"/>
      <c r="C62" s="188">
        <v>2108.6758810000001</v>
      </c>
      <c r="D62" s="957">
        <v>2096.2716690000002</v>
      </c>
      <c r="E62" s="188">
        <v>2101.1634239999998</v>
      </c>
      <c r="F62" s="957">
        <v>2094.4178320000001</v>
      </c>
      <c r="H62" s="90"/>
      <c r="I62" s="90"/>
      <c r="J62" s="2"/>
      <c r="K62" s="2"/>
      <c r="L62" s="2"/>
    </row>
    <row r="63" spans="1:23" ht="12.95" customHeight="1" x14ac:dyDescent="0.2">
      <c r="A63" s="1176" t="s">
        <v>875</v>
      </c>
      <c r="B63" s="192"/>
      <c r="C63" s="1414">
        <v>585.02179999999998</v>
      </c>
      <c r="D63" s="1414">
        <v>581.32572000000005</v>
      </c>
      <c r="E63" s="1416">
        <v>583.60771999999997</v>
      </c>
      <c r="F63" s="1637">
        <v>580.39124000000004</v>
      </c>
      <c r="H63" s="89"/>
      <c r="I63" s="89"/>
      <c r="J63" s="2"/>
      <c r="K63" s="2"/>
      <c r="L63" s="2"/>
    </row>
    <row r="64" spans="1:23" ht="12.95" customHeight="1" x14ac:dyDescent="0.2">
      <c r="A64" s="215"/>
      <c r="B64" s="160"/>
      <c r="C64" s="188"/>
      <c r="D64" s="188"/>
      <c r="E64" s="188"/>
      <c r="F64" s="188"/>
      <c r="H64" s="901"/>
      <c r="I64" s="901"/>
      <c r="J64" s="2"/>
    </row>
    <row r="65" spans="1:21" x14ac:dyDescent="0.2">
      <c r="A65" s="215"/>
      <c r="B65" s="194"/>
      <c r="C65" s="695"/>
      <c r="D65" s="195"/>
      <c r="E65" s="193"/>
      <c r="F65" s="193"/>
    </row>
    <row r="66" spans="1:21" ht="12.75" x14ac:dyDescent="0.2">
      <c r="A66" s="193"/>
      <c r="B66" s="194"/>
      <c r="C66" s="194"/>
      <c r="D66" s="194"/>
      <c r="E66" s="193"/>
      <c r="F66" s="193"/>
      <c r="K66" s="105"/>
      <c r="L66" s="105"/>
    </row>
    <row r="67" spans="1:21" ht="12.75" x14ac:dyDescent="0.2">
      <c r="A67" s="196"/>
      <c r="B67" s="197"/>
      <c r="C67" s="197"/>
      <c r="D67" s="197"/>
      <c r="E67" s="196"/>
      <c r="F67" s="196"/>
      <c r="K67" s="105"/>
      <c r="L67" s="105"/>
    </row>
    <row r="68" spans="1:21" ht="12.75" x14ac:dyDescent="0.2">
      <c r="A68" s="196"/>
      <c r="B68" s="197"/>
      <c r="C68" s="197"/>
      <c r="D68" s="197"/>
      <c r="E68" s="196"/>
      <c r="F68" s="196"/>
      <c r="K68" s="105"/>
      <c r="L68" s="105"/>
    </row>
    <row r="69" spans="1:21" ht="15.75" customHeight="1" x14ac:dyDescent="0.2">
      <c r="A69" s="193"/>
      <c r="B69" s="194"/>
      <c r="C69" s="194"/>
      <c r="D69" s="194"/>
      <c r="E69" s="193"/>
      <c r="F69" s="193"/>
      <c r="K69" s="105"/>
      <c r="L69" s="105"/>
    </row>
    <row r="70" spans="1:21" ht="15.6" customHeight="1" x14ac:dyDescent="0.2">
      <c r="A70" s="193"/>
      <c r="B70" s="197"/>
      <c r="C70" s="194"/>
      <c r="D70" s="194"/>
      <c r="E70" s="193"/>
      <c r="F70" s="193"/>
      <c r="K70" s="105"/>
      <c r="L70" s="105"/>
      <c r="O70" s="105"/>
    </row>
    <row r="71" spans="1:21" ht="12.75" x14ac:dyDescent="0.2">
      <c r="A71" s="193"/>
      <c r="B71" s="194"/>
      <c r="C71" s="193"/>
      <c r="D71" s="193"/>
      <c r="E71" s="193"/>
      <c r="F71" s="193"/>
      <c r="K71" s="105"/>
      <c r="L71" s="105"/>
      <c r="O71" s="105"/>
    </row>
    <row r="72" spans="1:21" ht="15" x14ac:dyDescent="0.2">
      <c r="A72" s="1441" t="s">
        <v>401</v>
      </c>
      <c r="B72" s="198"/>
      <c r="C72" s="199"/>
      <c r="D72" s="956"/>
      <c r="E72" s="199"/>
      <c r="F72" s="958"/>
      <c r="K72" s="105"/>
      <c r="L72" s="105"/>
      <c r="M72" s="105"/>
      <c r="N72" s="105"/>
      <c r="O72" s="105"/>
    </row>
    <row r="73" spans="1:21" ht="12.75" x14ac:dyDescent="0.2">
      <c r="A73" s="1445"/>
      <c r="B73" s="228"/>
      <c r="C73" s="228"/>
      <c r="D73" s="1447"/>
      <c r="E73" s="228"/>
      <c r="F73" s="761"/>
      <c r="K73" s="105"/>
      <c r="L73" s="105"/>
      <c r="M73" s="105"/>
      <c r="N73" s="105"/>
      <c r="O73" s="105"/>
      <c r="P73" s="105"/>
      <c r="S73" s="705"/>
      <c r="U73" s="705"/>
    </row>
    <row r="74" spans="1:21" ht="12.75" x14ac:dyDescent="0.2">
      <c r="A74" s="701" t="s">
        <v>5</v>
      </c>
      <c r="B74" s="702"/>
      <c r="C74" s="703" t="s">
        <v>1038</v>
      </c>
      <c r="D74" s="731" t="s">
        <v>1039</v>
      </c>
      <c r="E74" s="703" t="s">
        <v>1082</v>
      </c>
      <c r="F74" s="704" t="s">
        <v>1083</v>
      </c>
      <c r="G74" s="705"/>
      <c r="K74" s="105"/>
      <c r="L74" s="105"/>
      <c r="M74" s="105"/>
      <c r="N74" s="105"/>
      <c r="O74" s="105"/>
      <c r="P74" s="105"/>
      <c r="U74" s="705"/>
    </row>
    <row r="75" spans="1:21" ht="12.75" x14ac:dyDescent="0.2">
      <c r="A75" s="706"/>
      <c r="B75" s="707"/>
      <c r="C75" s="708"/>
      <c r="D75" s="709"/>
      <c r="E75" s="708"/>
      <c r="F75" s="709"/>
      <c r="G75" s="705"/>
      <c r="H75" s="4" t="s">
        <v>1069</v>
      </c>
      <c r="K75" s="105"/>
      <c r="L75" s="105"/>
      <c r="M75" s="105"/>
      <c r="N75" s="105"/>
      <c r="O75" s="105"/>
      <c r="P75" s="105"/>
    </row>
    <row r="76" spans="1:21" ht="12.75" x14ac:dyDescent="0.2">
      <c r="A76" s="660" t="s">
        <v>1032</v>
      </c>
      <c r="B76" s="663"/>
      <c r="C76" s="664">
        <v>477.66752287750006</v>
      </c>
      <c r="D76" s="732">
        <v>399.03733873795198</v>
      </c>
      <c r="E76" s="664">
        <v>619.47272694730009</v>
      </c>
      <c r="F76" s="710">
        <v>1186.3499843653601</v>
      </c>
      <c r="G76" s="705"/>
      <c r="H76" s="1333">
        <v>141.80520406980003</v>
      </c>
      <c r="I76" s="1333">
        <v>787.31264562739398</v>
      </c>
      <c r="K76" s="1410">
        <v>-4.9300050210376867E-4</v>
      </c>
      <c r="L76" s="1411">
        <v>0</v>
      </c>
      <c r="M76" s="1411">
        <v>-4.930002011178658E-4</v>
      </c>
      <c r="N76" s="1412">
        <v>0</v>
      </c>
      <c r="O76" s="105"/>
      <c r="P76" s="105"/>
    </row>
    <row r="77" spans="1:21" ht="12.75" x14ac:dyDescent="0.2">
      <c r="A77" s="660"/>
      <c r="B77" s="663"/>
      <c r="C77" s="664"/>
      <c r="D77" s="732"/>
      <c r="E77" s="664"/>
      <c r="F77" s="710"/>
      <c r="G77" s="705"/>
      <c r="H77" s="1333"/>
      <c r="I77" s="1333"/>
      <c r="K77" s="105"/>
      <c r="L77" s="105"/>
      <c r="M77" s="105"/>
      <c r="N77" s="105"/>
      <c r="O77" s="105"/>
      <c r="P77" s="105"/>
    </row>
    <row r="78" spans="1:21" ht="12.75" x14ac:dyDescent="0.2">
      <c r="A78" s="711" t="s">
        <v>33</v>
      </c>
      <c r="B78" s="663"/>
      <c r="C78" s="664"/>
      <c r="D78" s="732"/>
      <c r="E78" s="664"/>
      <c r="F78" s="665"/>
      <c r="G78" s="705"/>
      <c r="H78" s="1333"/>
      <c r="I78" s="1333"/>
      <c r="K78" s="105"/>
      <c r="L78" s="105"/>
      <c r="M78" s="105"/>
      <c r="N78" s="105"/>
      <c r="O78" s="105"/>
      <c r="P78" s="105"/>
    </row>
    <row r="79" spans="1:21" ht="12.75" x14ac:dyDescent="0.2">
      <c r="A79" s="711" t="s">
        <v>562</v>
      </c>
      <c r="B79" s="663"/>
      <c r="C79" s="664"/>
      <c r="D79" s="732"/>
      <c r="E79" s="664"/>
      <c r="F79" s="665"/>
      <c r="G79" s="705"/>
      <c r="H79" s="1333"/>
      <c r="I79" s="1333"/>
      <c r="K79" s="105"/>
      <c r="L79" s="105"/>
      <c r="M79" s="105"/>
      <c r="N79" s="105"/>
      <c r="O79" s="105"/>
      <c r="P79" s="105"/>
    </row>
    <row r="80" spans="1:21" ht="12.75" x14ac:dyDescent="0.2">
      <c r="A80" s="660" t="s">
        <v>268</v>
      </c>
      <c r="B80" s="663"/>
      <c r="C80" s="664">
        <v>7.624730662700002</v>
      </c>
      <c r="D80" s="732">
        <v>7.8675370243999998</v>
      </c>
      <c r="E80" s="664">
        <v>12.684331754800002</v>
      </c>
      <c r="F80" s="710">
        <v>8.923400204</v>
      </c>
      <c r="G80" s="705"/>
      <c r="H80" s="1333">
        <v>5.0596010921000003</v>
      </c>
      <c r="I80" s="1333">
        <v>1.0558631796000002</v>
      </c>
      <c r="K80" s="105"/>
      <c r="L80" s="105"/>
      <c r="M80" s="105"/>
      <c r="N80" s="105"/>
      <c r="O80" s="105"/>
      <c r="P80" s="105"/>
    </row>
    <row r="81" spans="1:16" ht="12.75" x14ac:dyDescent="0.2">
      <c r="A81" s="660" t="s">
        <v>563</v>
      </c>
      <c r="B81" s="663"/>
      <c r="C81" s="664">
        <v>-15.68509723409997</v>
      </c>
      <c r="D81" s="732">
        <v>-434.00177695520017</v>
      </c>
      <c r="E81" s="664">
        <v>240.0282169466</v>
      </c>
      <c r="F81" s="665">
        <v>-1156.0378717229</v>
      </c>
      <c r="G81" s="705"/>
      <c r="H81" s="1333">
        <v>255.71331418069997</v>
      </c>
      <c r="I81" s="1333">
        <v>-722.03609476769986</v>
      </c>
      <c r="K81" s="105"/>
      <c r="L81" s="105"/>
      <c r="M81" s="105"/>
      <c r="N81" s="105"/>
      <c r="O81" s="105"/>
      <c r="P81" s="105"/>
    </row>
    <row r="82" spans="1:16" ht="12.75" x14ac:dyDescent="0.2">
      <c r="A82" s="660" t="s">
        <v>564</v>
      </c>
      <c r="B82" s="663"/>
      <c r="C82" s="664">
        <v>-14.638920308099998</v>
      </c>
      <c r="D82" s="732">
        <v>139.26503112729998</v>
      </c>
      <c r="E82" s="664">
        <v>-77.051589230600001</v>
      </c>
      <c r="F82" s="665">
        <v>333.32612519629998</v>
      </c>
      <c r="G82" s="705"/>
      <c r="H82" s="1333">
        <v>-62.412668922500004</v>
      </c>
      <c r="I82" s="1333">
        <v>194.06109406900001</v>
      </c>
      <c r="K82" s="105"/>
      <c r="L82" s="105"/>
      <c r="M82" s="105"/>
      <c r="N82" s="105"/>
      <c r="O82" s="105"/>
      <c r="P82" s="105"/>
    </row>
    <row r="83" spans="1:16" ht="12.75" x14ac:dyDescent="0.2">
      <c r="A83" s="660"/>
      <c r="B83" s="663"/>
      <c r="C83" s="664"/>
      <c r="D83" s="732"/>
      <c r="E83" s="664"/>
      <c r="F83" s="665"/>
      <c r="G83" s="705"/>
      <c r="H83" s="1333"/>
      <c r="I83" s="1333"/>
      <c r="K83" s="105"/>
      <c r="L83" s="105"/>
      <c r="M83" s="105"/>
      <c r="N83" s="105"/>
      <c r="O83" s="105"/>
      <c r="P83" s="105"/>
    </row>
    <row r="84" spans="1:16" ht="12.75" x14ac:dyDescent="0.2">
      <c r="A84" s="660"/>
      <c r="B84" s="663"/>
      <c r="C84" s="664"/>
      <c r="D84" s="732"/>
      <c r="E84" s="664"/>
      <c r="F84" s="665"/>
      <c r="G84" s="705"/>
      <c r="H84" s="1333"/>
      <c r="I84" s="1333"/>
      <c r="K84" s="105"/>
      <c r="L84" s="105"/>
      <c r="M84" s="105"/>
      <c r="N84" s="105"/>
      <c r="O84" s="105"/>
      <c r="P84" s="105"/>
    </row>
    <row r="85" spans="1:16" ht="12.75" x14ac:dyDescent="0.2">
      <c r="A85" s="711" t="s">
        <v>561</v>
      </c>
      <c r="B85" s="663"/>
      <c r="C85" s="664"/>
      <c r="D85" s="732"/>
      <c r="E85" s="664"/>
      <c r="F85" s="710"/>
      <c r="G85" s="705"/>
      <c r="H85" s="1333"/>
      <c r="I85" s="1333"/>
      <c r="K85" s="105"/>
      <c r="L85" s="105"/>
      <c r="M85" s="105"/>
      <c r="N85" s="105"/>
      <c r="O85" s="105"/>
      <c r="P85" s="105"/>
    </row>
    <row r="86" spans="1:16" ht="12.75" x14ac:dyDescent="0.2">
      <c r="A86" s="660" t="s">
        <v>291</v>
      </c>
      <c r="B86" s="663"/>
      <c r="C86" s="664">
        <v>-1068.4343018636009</v>
      </c>
      <c r="D86" s="732">
        <v>2293.5312474118991</v>
      </c>
      <c r="E86" s="664">
        <v>-2175.439442141701</v>
      </c>
      <c r="F86" s="710">
        <v>6759.4659466407993</v>
      </c>
      <c r="G86" s="705"/>
      <c r="H86" s="1333">
        <v>-1107.0051402781</v>
      </c>
      <c r="I86" s="1333">
        <v>4465.9346992289002</v>
      </c>
      <c r="K86" s="105"/>
      <c r="L86" s="105"/>
      <c r="M86" s="105"/>
      <c r="N86" s="105"/>
      <c r="O86" s="105"/>
      <c r="P86" s="105"/>
    </row>
    <row r="87" spans="1:16" ht="12.75" x14ac:dyDescent="0.2">
      <c r="A87" s="660" t="s">
        <v>270</v>
      </c>
      <c r="B87" s="663"/>
      <c r="C87" s="664"/>
      <c r="D87" s="732"/>
      <c r="E87" s="664"/>
      <c r="F87" s="710"/>
      <c r="G87" s="705"/>
      <c r="H87" s="1333"/>
      <c r="I87" s="1333"/>
      <c r="K87" s="105"/>
      <c r="L87" s="105"/>
      <c r="M87" s="105"/>
      <c r="N87" s="105"/>
      <c r="O87" s="105"/>
      <c r="P87" s="105"/>
    </row>
    <row r="88" spans="1:16" ht="12.75" x14ac:dyDescent="0.2">
      <c r="A88" s="712" t="s">
        <v>251</v>
      </c>
      <c r="B88" s="663"/>
      <c r="C88" s="664">
        <v>-160.04088858919999</v>
      </c>
      <c r="D88" s="732">
        <v>-278.76783166450008</v>
      </c>
      <c r="E88" s="664">
        <v>-484.99635499970003</v>
      </c>
      <c r="F88" s="710">
        <v>-701.84426772740005</v>
      </c>
      <c r="G88" s="705"/>
      <c r="H88" s="1333">
        <v>-324.95546641050004</v>
      </c>
      <c r="I88" s="1333">
        <v>-423.07643606289997</v>
      </c>
      <c r="K88" s="105"/>
      <c r="L88" s="105"/>
      <c r="M88" s="105"/>
      <c r="N88" s="105"/>
      <c r="O88" s="105"/>
      <c r="P88" s="105"/>
    </row>
    <row r="89" spans="1:16" ht="12.75" x14ac:dyDescent="0.2">
      <c r="A89" s="660" t="s">
        <v>252</v>
      </c>
      <c r="B89" s="663"/>
      <c r="C89" s="664">
        <v>-95.403610195099873</v>
      </c>
      <c r="D89" s="732">
        <v>558.88762747620012</v>
      </c>
      <c r="E89" s="664">
        <v>445.75545891840011</v>
      </c>
      <c r="F89" s="710">
        <v>1187.9567444703002</v>
      </c>
      <c r="G89" s="705"/>
      <c r="H89" s="1333">
        <v>541.15906911349998</v>
      </c>
      <c r="I89" s="1333">
        <v>629.06911699410011</v>
      </c>
      <c r="K89" s="105"/>
      <c r="L89" s="105"/>
      <c r="M89" s="105"/>
      <c r="N89" s="105"/>
      <c r="O89" s="105"/>
      <c r="P89" s="105"/>
    </row>
    <row r="90" spans="1:16" ht="12.75" x14ac:dyDescent="0.2">
      <c r="A90" s="660" t="s">
        <v>232</v>
      </c>
      <c r="B90" s="663"/>
      <c r="C90" s="664"/>
      <c r="D90" s="732"/>
      <c r="E90" s="664"/>
      <c r="F90" s="710"/>
      <c r="G90" s="705"/>
      <c r="H90" s="1333"/>
      <c r="I90" s="1333"/>
      <c r="K90" s="105"/>
      <c r="L90" s="105"/>
      <c r="M90" s="105"/>
      <c r="N90" s="105"/>
      <c r="O90" s="105"/>
      <c r="P90" s="105"/>
    </row>
    <row r="91" spans="1:16" ht="12.75" x14ac:dyDescent="0.2">
      <c r="A91" s="712" t="s">
        <v>269</v>
      </c>
      <c r="B91" s="663"/>
      <c r="C91" s="664">
        <v>336.60173276149999</v>
      </c>
      <c r="D91" s="732">
        <v>499.32943714509952</v>
      </c>
      <c r="E91" s="664">
        <v>1413.6702656964999</v>
      </c>
      <c r="F91" s="710">
        <v>1667.5621127757997</v>
      </c>
      <c r="G91" s="705"/>
      <c r="H91" s="1333">
        <v>1077.0685329349999</v>
      </c>
      <c r="I91" s="1333">
        <v>1168.2326756307002</v>
      </c>
      <c r="K91" s="105"/>
      <c r="L91" s="105"/>
      <c r="M91" s="105"/>
      <c r="N91" s="105"/>
      <c r="O91" s="105"/>
      <c r="P91" s="105"/>
    </row>
    <row r="92" spans="1:16" ht="12.75" x14ac:dyDescent="0.2">
      <c r="A92" s="660" t="s">
        <v>560</v>
      </c>
      <c r="B92" s="663"/>
      <c r="C92" s="664">
        <v>-5.1722551477000049</v>
      </c>
      <c r="D92" s="732">
        <v>5.9578438102000009</v>
      </c>
      <c r="E92" s="664">
        <v>-8.1914511253000022</v>
      </c>
      <c r="F92" s="710">
        <v>9.6508763661000057</v>
      </c>
      <c r="G92" s="705"/>
      <c r="H92" s="1333">
        <v>-3.0191959775999977</v>
      </c>
      <c r="I92" s="1333">
        <v>3.6930325559000048</v>
      </c>
      <c r="K92" s="105"/>
      <c r="L92" s="105"/>
      <c r="M92" s="105"/>
      <c r="N92" s="105"/>
      <c r="O92" s="105"/>
      <c r="P92" s="105"/>
    </row>
    <row r="93" spans="1:16" ht="12.75" x14ac:dyDescent="0.2">
      <c r="A93" s="660" t="s">
        <v>155</v>
      </c>
      <c r="B93" s="663"/>
      <c r="C93" s="664">
        <v>-6.5036412599999871E-2</v>
      </c>
      <c r="D93" s="732">
        <v>-17.351083441100002</v>
      </c>
      <c r="E93" s="664">
        <v>-0.51328693670000014</v>
      </c>
      <c r="F93" s="665">
        <v>-10.428875366700002</v>
      </c>
      <c r="G93" s="705"/>
      <c r="H93" s="1333">
        <v>-0.44825052410000027</v>
      </c>
      <c r="I93" s="1333">
        <v>6.9222080744000003</v>
      </c>
      <c r="K93" s="105"/>
      <c r="L93" s="105"/>
      <c r="M93" s="105"/>
      <c r="N93" s="105"/>
      <c r="O93" s="105"/>
      <c r="P93" s="105"/>
    </row>
    <row r="94" spans="1:16" ht="12.75" x14ac:dyDescent="0.2">
      <c r="A94" s="660" t="s">
        <v>137</v>
      </c>
      <c r="B94" s="663"/>
      <c r="C94" s="664">
        <v>5.5798190504999639</v>
      </c>
      <c r="D94" s="732">
        <v>0</v>
      </c>
      <c r="E94" s="664">
        <v>-543.92732949870003</v>
      </c>
      <c r="F94" s="710">
        <v>0</v>
      </c>
      <c r="G94" s="705"/>
      <c r="H94" s="1333">
        <v>-549.5071485492</v>
      </c>
      <c r="I94" s="1333">
        <v>0</v>
      </c>
      <c r="K94" s="105"/>
      <c r="L94" s="105"/>
      <c r="M94" s="105"/>
      <c r="N94" s="105"/>
      <c r="O94" s="105"/>
      <c r="P94" s="105"/>
    </row>
    <row r="95" spans="1:16" ht="12.75" x14ac:dyDescent="0.2">
      <c r="A95" s="660" t="s">
        <v>576</v>
      </c>
      <c r="B95" s="663"/>
      <c r="C95" s="664">
        <v>403.64296086979999</v>
      </c>
      <c r="D95" s="732">
        <v>-764.95252035740054</v>
      </c>
      <c r="E95" s="664">
        <v>783.44575421149989</v>
      </c>
      <c r="F95" s="710">
        <v>-2017.8799864621001</v>
      </c>
      <c r="G95" s="705"/>
      <c r="H95" s="1333">
        <v>379.8027933416999</v>
      </c>
      <c r="I95" s="1333">
        <v>-1252.9274661046995</v>
      </c>
      <c r="K95" s="105"/>
      <c r="L95" s="105"/>
      <c r="M95" s="105"/>
      <c r="N95" s="105"/>
      <c r="O95" s="105"/>
      <c r="P95" s="105"/>
    </row>
    <row r="96" spans="1:16" ht="12.75" x14ac:dyDescent="0.2">
      <c r="A96" s="713" t="s">
        <v>171</v>
      </c>
      <c r="B96" s="714"/>
      <c r="C96" s="715">
        <v>-0.38492292649972448</v>
      </c>
      <c r="D96" s="716">
        <v>-2.2167201908001921</v>
      </c>
      <c r="E96" s="715">
        <v>8.7140239210002459</v>
      </c>
      <c r="F96" s="716">
        <v>-5.4402168017003181</v>
      </c>
      <c r="G96" s="705"/>
      <c r="H96" s="1334">
        <v>9.0989468474999704</v>
      </c>
      <c r="I96" s="1334">
        <v>-3.223496610900126</v>
      </c>
      <c r="K96" s="105"/>
      <c r="L96" s="105"/>
      <c r="M96" s="105"/>
      <c r="N96" s="105"/>
      <c r="O96" s="105"/>
      <c r="P96" s="105"/>
    </row>
    <row r="97" spans="1:16" ht="12" customHeight="1" x14ac:dyDescent="0.2">
      <c r="A97" s="660" t="s">
        <v>34</v>
      </c>
      <c r="B97" s="717"/>
      <c r="C97" s="664">
        <v>-606.37578933240025</v>
      </c>
      <c r="D97" s="732">
        <v>2007.548791386097</v>
      </c>
      <c r="E97" s="664">
        <v>-385.82140248390056</v>
      </c>
      <c r="F97" s="710">
        <v>6075.2539875724997</v>
      </c>
      <c r="G97" s="705"/>
      <c r="H97" s="1333">
        <v>220.55438684849963</v>
      </c>
      <c r="I97" s="1333">
        <v>4067.7051961864017</v>
      </c>
      <c r="K97" s="105"/>
      <c r="L97" s="105"/>
      <c r="M97" s="105"/>
      <c r="N97" s="105"/>
      <c r="O97" s="105"/>
      <c r="P97" s="105"/>
    </row>
    <row r="98" spans="1:16" ht="12" customHeight="1" x14ac:dyDescent="0.2">
      <c r="A98" s="733" t="s">
        <v>458</v>
      </c>
      <c r="B98" s="734"/>
      <c r="C98" s="735">
        <v>-128.70826645490013</v>
      </c>
      <c r="D98" s="736">
        <v>2406.5861301240489</v>
      </c>
      <c r="E98" s="718">
        <v>233.65132446339953</v>
      </c>
      <c r="F98" s="719">
        <v>7261.6039719378596</v>
      </c>
      <c r="G98" s="705"/>
      <c r="H98" s="1335">
        <v>362.35959091829966</v>
      </c>
      <c r="I98" s="1335">
        <v>4855.0178418137957</v>
      </c>
      <c r="K98" s="105"/>
      <c r="L98" s="105"/>
      <c r="M98" s="105"/>
      <c r="N98" s="105"/>
      <c r="O98" s="105"/>
      <c r="P98" s="105"/>
    </row>
    <row r="99" spans="1:16" ht="12" customHeight="1" x14ac:dyDescent="0.2">
      <c r="A99" s="720"/>
      <c r="B99" s="737"/>
      <c r="C99" s="340"/>
      <c r="D99" s="738"/>
      <c r="E99" s="721"/>
      <c r="F99" s="722"/>
      <c r="G99" s="705"/>
      <c r="H99" s="1336"/>
      <c r="I99" s="1336"/>
      <c r="K99" s="105"/>
      <c r="L99" s="105"/>
      <c r="M99" s="105"/>
      <c r="N99" s="105"/>
      <c r="O99" s="105"/>
      <c r="P99" s="105"/>
    </row>
    <row r="100" spans="1:16" ht="12.75" x14ac:dyDescent="0.2">
      <c r="A100" s="723" t="s">
        <v>1035</v>
      </c>
      <c r="B100" s="724"/>
      <c r="C100" s="725"/>
      <c r="D100" s="739"/>
      <c r="E100" s="664"/>
      <c r="F100" s="710"/>
      <c r="G100" s="705"/>
      <c r="H100" s="1333"/>
      <c r="I100" s="1333"/>
      <c r="K100" s="105"/>
      <c r="L100" s="105"/>
      <c r="M100" s="105"/>
      <c r="N100" s="105"/>
      <c r="O100" s="105"/>
      <c r="P100" s="105"/>
    </row>
    <row r="101" spans="1:16" ht="12.75" x14ac:dyDescent="0.2">
      <c r="A101" s="726" t="s">
        <v>392</v>
      </c>
      <c r="B101" s="724"/>
      <c r="C101" s="725">
        <v>-129.24540205790012</v>
      </c>
      <c r="D101" s="739">
        <v>2406.2416362404488</v>
      </c>
      <c r="E101" s="664">
        <v>233.69477994189947</v>
      </c>
      <c r="F101" s="710">
        <v>7262.4472645318592</v>
      </c>
      <c r="G101" s="705"/>
      <c r="H101" s="1333">
        <v>362.94018199979962</v>
      </c>
      <c r="I101" s="1333">
        <v>4856.2056282913954</v>
      </c>
      <c r="K101" s="105"/>
      <c r="L101" s="105"/>
      <c r="M101" s="105"/>
      <c r="N101" s="105"/>
    </row>
    <row r="102" spans="1:16" ht="12.75" x14ac:dyDescent="0.2">
      <c r="A102" s="740" t="s">
        <v>330</v>
      </c>
      <c r="B102" s="741"/>
      <c r="C102" s="742">
        <v>0.53713560300000018</v>
      </c>
      <c r="D102" s="743">
        <v>0.34449388360000011</v>
      </c>
      <c r="E102" s="727">
        <v>-4.3455478499999867E-2</v>
      </c>
      <c r="F102" s="728">
        <v>-0.84329259400000012</v>
      </c>
      <c r="G102" s="705"/>
      <c r="H102" s="1337">
        <v>-0.58059108150000005</v>
      </c>
      <c r="I102" s="1337">
        <v>-1.1877864776000002</v>
      </c>
      <c r="K102" s="105"/>
      <c r="L102" s="105"/>
      <c r="M102" s="105"/>
      <c r="N102" s="105"/>
    </row>
    <row r="103" spans="1:16" ht="12.75" x14ac:dyDescent="0.2">
      <c r="A103" s="705"/>
      <c r="B103" s="729"/>
      <c r="C103" s="705"/>
      <c r="D103" s="730"/>
      <c r="E103" s="705"/>
      <c r="F103" s="705"/>
      <c r="G103" s="705"/>
      <c r="K103" s="105"/>
      <c r="L103" s="105"/>
    </row>
    <row r="104" spans="1:16" x14ac:dyDescent="0.2">
      <c r="A104" s="214"/>
      <c r="B104" s="729"/>
      <c r="C104" s="705"/>
      <c r="D104" s="730"/>
      <c r="H104" s="965"/>
      <c r="I104" s="966" t="s">
        <v>340</v>
      </c>
      <c r="J104" s="966"/>
      <c r="K104" s="967"/>
    </row>
    <row r="105" spans="1:16" x14ac:dyDescent="0.2">
      <c r="A105" s="214"/>
      <c r="D105" s="3"/>
      <c r="H105" s="965">
        <v>9.6243552554002463</v>
      </c>
      <c r="I105" s="966">
        <v>-4.0473803847003182</v>
      </c>
      <c r="J105" s="976" t="s">
        <v>1133</v>
      </c>
      <c r="K105" s="967"/>
    </row>
    <row r="106" spans="1:16" x14ac:dyDescent="0.2">
      <c r="H106" s="971">
        <v>0</v>
      </c>
      <c r="I106" s="969">
        <v>0</v>
      </c>
      <c r="J106" s="977" t="s">
        <v>267</v>
      </c>
      <c r="K106" s="978"/>
    </row>
    <row r="107" spans="1:16" x14ac:dyDescent="0.2">
      <c r="H107" s="971">
        <v>-0.91033133439999991</v>
      </c>
      <c r="I107" s="969">
        <v>-1.392836417</v>
      </c>
      <c r="J107" s="977" t="s">
        <v>1134</v>
      </c>
      <c r="K107" s="978"/>
    </row>
    <row r="108" spans="1:16" x14ac:dyDescent="0.2">
      <c r="C108" s="1203"/>
      <c r="E108" s="1204"/>
      <c r="H108" s="979">
        <v>8.7140239210002459</v>
      </c>
      <c r="I108" s="980">
        <v>-5.4402168017003181</v>
      </c>
      <c r="J108" s="981" t="s">
        <v>341</v>
      </c>
      <c r="K108" s="982"/>
    </row>
    <row r="109" spans="1:16" x14ac:dyDescent="0.2">
      <c r="C109" s="1203"/>
      <c r="E109" s="1204"/>
    </row>
    <row r="110" spans="1:16" x14ac:dyDescent="0.2">
      <c r="C110" s="1204"/>
    </row>
    <row r="111" spans="1:16" x14ac:dyDescent="0.2">
      <c r="C111" s="1204"/>
      <c r="D111" s="1203"/>
      <c r="G111" s="1205"/>
    </row>
    <row r="112" spans="1:16" x14ac:dyDescent="0.2">
      <c r="C112" s="1204"/>
      <c r="D112" s="1204"/>
    </row>
    <row r="113" spans="3:3" x14ac:dyDescent="0.2">
      <c r="C113" s="1204"/>
    </row>
  </sheetData>
  <sheetProtection password="CE88" sheet="1" objects="1" scenarios="1"/>
  <customSheetViews>
    <customSheetView guid="{793F3B1E-FBDD-4F95-900E-0C0ECCDB4D46}" colorId="48" showPageBreaks="1" showGridLines="0" printArea="1" showRuler="0" topLeftCell="A6">
      <selection activeCell="B4" sqref="B4"/>
      <rowBreaks count="1" manualBreakCount="1">
        <brk id="47" max="5" man="1"/>
      </rowBreaks>
      <pageMargins left="0.78740157480314965" right="0.39370078740157483" top="0.55118110236220474" bottom="0.31496062992125984" header="0.51181102362204722" footer="0.51181102362204722"/>
      <printOptions horizontalCentered="1"/>
      <pageSetup paperSize="9" scale="89"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90" orientation="portrait" r:id="rId2"/>
      <headerFooter alignWithMargins="0"/>
    </customSheetView>
    <customSheetView guid="{ACC8F63C-94FC-4E4C-A29A-54E9AFCFAE65}" colorId="48" showPageBreaks="1" showGridLines="0" showRuler="0">
      <selection activeCell="H5" sqref="H5"/>
      <pageMargins left="0.78740157480314965" right="0.39370078740157483" top="0.55118110236220474" bottom="0.31496062992125984" header="0.51181102362204722" footer="0.51181102362204722"/>
      <printOptions horizontalCentered="1"/>
      <pageSetup paperSize="9" scale="90" orientation="portrait" r:id="rId3"/>
      <headerFooter alignWithMargins="0"/>
    </customSheetView>
  </customSheetViews>
  <phoneticPr fontId="0" type="noConversion"/>
  <conditionalFormatting sqref="C5:F32 C54:F102">
    <cfRule type="expression" dxfId="18" priority="3">
      <formula>IF(AND(C5&gt;-0.49999,C5&lt;0.49999),IF(C5=0,FALSE,TRUE),FALSE)</formula>
    </cfRule>
  </conditionalFormatting>
  <conditionalFormatting sqref="C33:F37 C42:F51">
    <cfRule type="expression" dxfId="17" priority="2">
      <formula>IF(AND(C33&gt;-0.0049999,C33&lt;0.0049999),IF(C33=0,FALSE,TRUE),FALSE)</formula>
    </cfRule>
  </conditionalFormatting>
  <dataValidations count="1">
    <dataValidation type="list" allowBlank="1" showInputMessage="1" showErrorMessage="1" sqref="Q8">
      <formula1>$N$42:$P$42</formula1>
    </dataValidation>
  </dataValidations>
  <printOptions horizontalCentered="1"/>
  <pageMargins left="0.47244094488188981" right="0.23622047244094491" top="0.55118110236220474" bottom="0.31496062992125984" header="0.51181102362204722" footer="0.51181102362204722"/>
  <pageSetup paperSize="9" scale="33" orientation="portrait" r:id="rId4"/>
  <headerFooter alignWithMargins="0"/>
  <rowBreaks count="1" manualBreakCount="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
  <sheetViews>
    <sheetView workbookViewId="0"/>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
  <sheetViews>
    <sheetView workbookViewId="0"/>
  </sheetViews>
  <sheetFormatPr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outlinePr showOutlineSymbols="0"/>
    <pageSetUpPr fitToPage="1"/>
  </sheetPr>
  <dimension ref="A1:T70"/>
  <sheetViews>
    <sheetView showGridLines="0" showOutlineSymbols="0" defaultGridColor="0" colorId="48" zoomScale="85" zoomScaleNormal="85" workbookViewId="0"/>
  </sheetViews>
  <sheetFormatPr defaultColWidth="9.140625" defaultRowHeight="12" outlineLevelRow="1" outlineLevelCol="1" x14ac:dyDescent="0.2"/>
  <cols>
    <col min="1" max="1" width="55" style="4" customWidth="1"/>
    <col min="2" max="3" width="8.7109375" style="4" customWidth="1"/>
    <col min="4" max="4" width="5.7109375" style="4" customWidth="1"/>
    <col min="5" max="6" width="11.7109375" style="4" customWidth="1"/>
    <col min="7" max="7" width="5.7109375" style="4" customWidth="1"/>
    <col min="8" max="9" width="8.85546875" style="4" hidden="1" customWidth="1" outlineLevel="1"/>
    <col min="10" max="11" width="7.7109375" style="4" hidden="1" customWidth="1" outlineLevel="1"/>
    <col min="12" max="12" width="3.7109375" style="4" hidden="1" customWidth="1" outlineLevel="1"/>
    <col min="13" max="13" width="45" style="4" hidden="1" customWidth="1" outlineLevel="1"/>
    <col min="14" max="14" width="9.28515625" style="4" hidden="1" customWidth="1" outlineLevel="1"/>
    <col min="15" max="15" width="10.85546875" style="4" hidden="1" customWidth="1" outlineLevel="1"/>
    <col min="16" max="16" width="10.42578125" style="4" hidden="1" customWidth="1" outlineLevel="1"/>
    <col min="17" max="19" width="0" style="4" hidden="1" customWidth="1" outlineLevel="1"/>
    <col min="20" max="20" width="9.140625" style="4" collapsed="1"/>
    <col min="21" max="16384" width="9.140625" style="4"/>
  </cols>
  <sheetData>
    <row r="1" spans="1:16" ht="15.75" customHeight="1" x14ac:dyDescent="0.2">
      <c r="A1" s="1441" t="s">
        <v>400</v>
      </c>
      <c r="B1" s="198"/>
      <c r="C1" s="198"/>
      <c r="D1" s="198"/>
      <c r="E1" s="199"/>
      <c r="F1" s="200"/>
    </row>
    <row r="2" spans="1:16" ht="12" customHeight="1" x14ac:dyDescent="0.2">
      <c r="A2" s="201"/>
      <c r="B2" s="275"/>
      <c r="C2" s="275"/>
      <c r="D2" s="275"/>
      <c r="E2" s="1622" t="s">
        <v>348</v>
      </c>
      <c r="F2" s="1623" t="s">
        <v>348</v>
      </c>
    </row>
    <row r="3" spans="1:16" ht="12" customHeight="1" x14ac:dyDescent="0.2">
      <c r="A3" s="478"/>
      <c r="B3" s="479"/>
      <c r="C3" s="479"/>
      <c r="D3" s="479"/>
      <c r="E3" s="1624">
        <v>2015</v>
      </c>
      <c r="F3" s="1625">
        <v>2014</v>
      </c>
    </row>
    <row r="4" spans="1:16" ht="12" customHeight="1" x14ac:dyDescent="0.2">
      <c r="A4" s="229" t="s">
        <v>5</v>
      </c>
      <c r="B4" s="230"/>
      <c r="C4" s="243"/>
      <c r="D4" s="230" t="s">
        <v>1</v>
      </c>
      <c r="E4" s="480"/>
      <c r="F4" s="481"/>
      <c r="M4" s="4" t="s">
        <v>1060</v>
      </c>
    </row>
    <row r="5" spans="1:16" ht="12" customHeight="1" thickBot="1" x14ac:dyDescent="0.25">
      <c r="A5" s="203"/>
      <c r="B5" s="142"/>
      <c r="C5" s="482"/>
      <c r="D5" s="482"/>
      <c r="E5" s="204"/>
      <c r="F5" s="205"/>
      <c r="H5" s="17" t="s">
        <v>60</v>
      </c>
      <c r="I5" s="18"/>
      <c r="J5" s="18"/>
      <c r="K5" s="19"/>
      <c r="M5" s="4" t="s">
        <v>980</v>
      </c>
      <c r="N5" s="4" t="s">
        <v>798</v>
      </c>
    </row>
    <row r="6" spans="1:16" ht="12" customHeight="1" x14ac:dyDescent="0.2">
      <c r="A6" s="236" t="s">
        <v>569</v>
      </c>
      <c r="B6" s="142"/>
      <c r="C6" s="482"/>
      <c r="D6" s="482"/>
      <c r="E6" s="204"/>
      <c r="F6" s="205"/>
      <c r="H6" s="39" t="s">
        <v>61</v>
      </c>
      <c r="I6" s="14" t="s">
        <v>61</v>
      </c>
      <c r="J6" s="14" t="s">
        <v>62</v>
      </c>
      <c r="K6" s="40" t="s">
        <v>62</v>
      </c>
      <c r="M6" s="993" t="s">
        <v>427</v>
      </c>
      <c r="N6" s="1626"/>
      <c r="O6" s="1626"/>
      <c r="P6" s="1019"/>
    </row>
    <row r="7" spans="1:16" ht="12" customHeight="1" x14ac:dyDescent="0.2">
      <c r="A7" s="158" t="s">
        <v>47</v>
      </c>
      <c r="B7" s="254"/>
      <c r="C7" s="208"/>
      <c r="D7" s="190">
        <v>11</v>
      </c>
      <c r="E7" s="163">
        <v>2110.4516145600996</v>
      </c>
      <c r="F7" s="164">
        <v>2072.9772013102001</v>
      </c>
      <c r="H7" s="22"/>
      <c r="I7" s="11"/>
      <c r="J7" s="11"/>
      <c r="K7" s="21"/>
      <c r="M7" s="1020"/>
      <c r="N7" s="1021"/>
      <c r="O7" s="1022"/>
      <c r="P7" s="1023"/>
    </row>
    <row r="8" spans="1:16" ht="12" customHeight="1" x14ac:dyDescent="0.2">
      <c r="A8" s="159" t="s">
        <v>174</v>
      </c>
      <c r="B8" s="254"/>
      <c r="C8" s="208"/>
      <c r="D8" s="190">
        <v>12</v>
      </c>
      <c r="E8" s="163">
        <v>160792.37519331602</v>
      </c>
      <c r="F8" s="164">
        <v>153653.441356116</v>
      </c>
      <c r="H8" s="22"/>
      <c r="I8" s="11"/>
      <c r="J8" s="11"/>
      <c r="K8" s="21"/>
      <c r="M8" s="1627"/>
      <c r="N8" s="1024" t="s">
        <v>475</v>
      </c>
      <c r="O8" s="998">
        <v>2015</v>
      </c>
      <c r="P8" s="999">
        <v>2014</v>
      </c>
    </row>
    <row r="9" spans="1:16" ht="12" customHeight="1" x14ac:dyDescent="0.2">
      <c r="A9" s="159" t="s">
        <v>178</v>
      </c>
      <c r="B9" s="254"/>
      <c r="C9" s="208"/>
      <c r="D9" s="190">
        <v>13</v>
      </c>
      <c r="E9" s="163">
        <v>200226.208660328</v>
      </c>
      <c r="F9" s="164">
        <v>191467.31921992401</v>
      </c>
      <c r="H9" s="22"/>
      <c r="I9" s="11"/>
      <c r="J9" s="11"/>
      <c r="K9" s="21"/>
      <c r="M9" s="1000"/>
      <c r="N9" s="1025" t="s">
        <v>754</v>
      </c>
      <c r="O9" s="1002"/>
      <c r="P9" s="1003"/>
    </row>
    <row r="10" spans="1:16" ht="12.75" x14ac:dyDescent="0.2">
      <c r="A10" s="158" t="s">
        <v>48</v>
      </c>
      <c r="B10" s="254"/>
      <c r="C10" s="208"/>
      <c r="D10" s="190">
        <v>14</v>
      </c>
      <c r="E10" s="163">
        <v>11545.251490180601</v>
      </c>
      <c r="F10" s="164">
        <v>28013.770982699403</v>
      </c>
      <c r="H10" s="22"/>
      <c r="I10" s="11"/>
      <c r="J10" s="11"/>
      <c r="K10" s="21"/>
      <c r="M10" s="1004" t="s">
        <v>583</v>
      </c>
      <c r="N10" s="1026"/>
      <c r="O10" s="1002"/>
      <c r="P10" s="1003"/>
    </row>
    <row r="11" spans="1:16" ht="12" customHeight="1" x14ac:dyDescent="0.2">
      <c r="A11" s="158" t="s">
        <v>565</v>
      </c>
      <c r="B11" s="254"/>
      <c r="C11" s="208"/>
      <c r="D11" s="190"/>
      <c r="E11" s="163">
        <v>1561.2290120824</v>
      </c>
      <c r="F11" s="164">
        <v>1468.1483234594</v>
      </c>
      <c r="H11" s="22"/>
      <c r="I11" s="11"/>
      <c r="J11" s="11"/>
      <c r="K11" s="21"/>
      <c r="M11" s="1008" t="s">
        <v>47</v>
      </c>
      <c r="N11" s="1026">
        <v>21</v>
      </c>
      <c r="O11" s="1010">
        <v>2110.4516145600996</v>
      </c>
      <c r="P11" s="1011">
        <v>2072.9772013102001</v>
      </c>
    </row>
    <row r="12" spans="1:16" ht="12" customHeight="1" x14ac:dyDescent="0.2">
      <c r="A12" s="158" t="s">
        <v>185</v>
      </c>
      <c r="B12" s="254"/>
      <c r="C12" s="208"/>
      <c r="D12" s="190"/>
      <c r="E12" s="163">
        <v>241.8448251824</v>
      </c>
      <c r="F12" s="263">
        <v>140.26353668120001</v>
      </c>
      <c r="H12" s="22"/>
      <c r="I12" s="11"/>
      <c r="J12" s="11"/>
      <c r="K12" s="661"/>
      <c r="M12" s="1008" t="s">
        <v>174</v>
      </c>
      <c r="N12" s="1026">
        <v>22</v>
      </c>
      <c r="O12" s="1010">
        <v>160792.37519331602</v>
      </c>
      <c r="P12" s="1011">
        <v>153653.441356116</v>
      </c>
    </row>
    <row r="13" spans="1:16" ht="12" customHeight="1" x14ac:dyDescent="0.2">
      <c r="A13" s="158" t="s">
        <v>49</v>
      </c>
      <c r="B13" s="254"/>
      <c r="C13" s="208"/>
      <c r="D13" s="190">
        <v>16</v>
      </c>
      <c r="E13" s="163">
        <v>11256.780826983699</v>
      </c>
      <c r="F13" s="164">
        <v>9592.9774556638004</v>
      </c>
      <c r="H13" s="22"/>
      <c r="I13" s="11"/>
      <c r="J13" s="11"/>
      <c r="K13" s="21"/>
      <c r="M13" s="1008" t="s">
        <v>178</v>
      </c>
      <c r="N13" s="1026">
        <v>23</v>
      </c>
      <c r="O13" s="1010">
        <v>200226.208660328</v>
      </c>
      <c r="P13" s="1011">
        <v>191467.31921992401</v>
      </c>
    </row>
    <row r="14" spans="1:16" ht="12" customHeight="1" x14ac:dyDescent="0.2">
      <c r="A14" s="158" t="s">
        <v>859</v>
      </c>
      <c r="B14" s="254"/>
      <c r="C14" s="208"/>
      <c r="D14" s="190">
        <v>17</v>
      </c>
      <c r="E14" s="163">
        <v>12546.669990529901</v>
      </c>
      <c r="F14" s="164">
        <v>10373.3333326061</v>
      </c>
      <c r="H14" s="22"/>
      <c r="I14" s="11"/>
      <c r="J14" s="11"/>
      <c r="K14" s="21"/>
      <c r="M14" s="1008" t="s">
        <v>48</v>
      </c>
      <c r="N14" s="1026">
        <v>24</v>
      </c>
      <c r="O14" s="1010">
        <v>11545.251490180601</v>
      </c>
      <c r="P14" s="1011">
        <v>28013.770982699403</v>
      </c>
    </row>
    <row r="15" spans="1:16" ht="12" customHeight="1" x14ac:dyDescent="0.2">
      <c r="A15" s="158" t="s">
        <v>956</v>
      </c>
      <c r="B15" s="254"/>
      <c r="C15" s="208"/>
      <c r="D15" s="190">
        <v>20</v>
      </c>
      <c r="E15" s="163">
        <v>-9.9899999999999999E-11</v>
      </c>
      <c r="F15" s="1189">
        <v>9880.9755493880002</v>
      </c>
      <c r="H15" s="22"/>
      <c r="I15" s="11"/>
      <c r="J15" s="11"/>
      <c r="K15" s="1338"/>
      <c r="M15" s="1008" t="s">
        <v>565</v>
      </c>
      <c r="N15" s="1026">
        <v>26</v>
      </c>
      <c r="O15" s="1010">
        <v>1561.2290120824</v>
      </c>
      <c r="P15" s="1011">
        <v>1468.1483234594</v>
      </c>
    </row>
    <row r="16" spans="1:16" ht="12" customHeight="1" x14ac:dyDescent="0.2">
      <c r="A16" s="159" t="s">
        <v>191</v>
      </c>
      <c r="B16" s="254"/>
      <c r="C16" s="190"/>
      <c r="D16" s="190"/>
      <c r="E16" s="163">
        <v>7614.7999991306006</v>
      </c>
      <c r="F16" s="164">
        <v>7628.1468752733999</v>
      </c>
      <c r="H16" s="22"/>
      <c r="I16" s="11"/>
      <c r="J16" s="11"/>
      <c r="K16" s="21"/>
      <c r="M16" s="1008" t="s">
        <v>185</v>
      </c>
      <c r="N16" s="1026">
        <v>25</v>
      </c>
      <c r="O16" s="1010">
        <v>241.8448251824</v>
      </c>
      <c r="P16" s="1011">
        <v>140.26353668120001</v>
      </c>
    </row>
    <row r="17" spans="1:17" s="8" customFormat="1" ht="12" customHeight="1" x14ac:dyDescent="0.2">
      <c r="A17" s="161" t="s">
        <v>221</v>
      </c>
      <c r="B17" s="314"/>
      <c r="C17" s="483"/>
      <c r="D17" s="191"/>
      <c r="E17" s="299">
        <v>9593.7975939613007</v>
      </c>
      <c r="F17" s="255">
        <v>10610.18865756</v>
      </c>
      <c r="G17" s="4"/>
      <c r="H17" s="22"/>
      <c r="I17" s="11"/>
      <c r="J17" s="11"/>
      <c r="K17" s="21"/>
      <c r="L17" s="4"/>
      <c r="M17" s="1008" t="s">
        <v>584</v>
      </c>
      <c r="N17" s="1026" t="s">
        <v>322</v>
      </c>
      <c r="O17" s="1010">
        <v>3.7248355511110304E-12</v>
      </c>
      <c r="P17" s="1011">
        <v>0</v>
      </c>
      <c r="Q17" s="4"/>
    </row>
    <row r="18" spans="1:17" ht="12" customHeight="1" x14ac:dyDescent="0.2">
      <c r="A18" s="149" t="s">
        <v>177</v>
      </c>
      <c r="B18" s="175"/>
      <c r="C18" s="180"/>
      <c r="D18" s="180"/>
      <c r="E18" s="151">
        <v>417489.40920625499</v>
      </c>
      <c r="F18" s="152">
        <v>424901.54249068099</v>
      </c>
      <c r="G18" s="8"/>
      <c r="H18" s="22">
        <v>417489.40920625487</v>
      </c>
      <c r="I18" s="11">
        <v>424901.54249068146</v>
      </c>
      <c r="J18" s="33">
        <v>0</v>
      </c>
      <c r="K18" s="36">
        <v>-4.6566128730773926E-10</v>
      </c>
      <c r="M18" s="1008" t="s">
        <v>49</v>
      </c>
      <c r="N18" s="1026">
        <v>26</v>
      </c>
      <c r="O18" s="1010">
        <v>11256.780826983699</v>
      </c>
      <c r="P18" s="1011">
        <v>9592.9774556638004</v>
      </c>
    </row>
    <row r="19" spans="1:17" ht="12" customHeight="1" x14ac:dyDescent="0.2">
      <c r="A19" s="149"/>
      <c r="B19" s="288"/>
      <c r="C19" s="484"/>
      <c r="D19" s="485"/>
      <c r="E19" s="1628"/>
      <c r="F19" s="1629"/>
      <c r="H19" s="22"/>
      <c r="I19" s="11"/>
      <c r="J19" s="11"/>
      <c r="K19" s="21"/>
      <c r="M19" s="1008" t="s">
        <v>585</v>
      </c>
      <c r="N19" s="1026">
        <v>40</v>
      </c>
      <c r="O19" s="1010">
        <v>40.984074379399999</v>
      </c>
      <c r="P19" s="1011">
        <v>38.038178663400004</v>
      </c>
    </row>
    <row r="20" spans="1:17" ht="12" customHeight="1" x14ac:dyDescent="0.2">
      <c r="A20" s="149" t="s">
        <v>570</v>
      </c>
      <c r="B20" s="288"/>
      <c r="C20" s="484"/>
      <c r="D20" s="485"/>
      <c r="E20" s="1628"/>
      <c r="F20" s="1629"/>
      <c r="H20" s="22"/>
      <c r="I20" s="11"/>
      <c r="J20" s="11"/>
      <c r="K20" s="21"/>
      <c r="M20" s="1008" t="s">
        <v>586</v>
      </c>
      <c r="N20" s="1026">
        <v>42</v>
      </c>
      <c r="O20" s="1010">
        <v>24.777495969</v>
      </c>
      <c r="P20" s="1011">
        <v>26.681706788500001</v>
      </c>
    </row>
    <row r="21" spans="1:17" ht="12" customHeight="1" x14ac:dyDescent="0.2">
      <c r="A21" s="159" t="s">
        <v>210</v>
      </c>
      <c r="B21" s="237"/>
      <c r="C21" s="208"/>
      <c r="D21" s="190"/>
      <c r="E21" s="143">
        <v>23931.429494794902</v>
      </c>
      <c r="F21" s="144">
        <v>24293.263380502001</v>
      </c>
      <c r="H21" s="22"/>
      <c r="I21" s="11"/>
      <c r="J21" s="11"/>
      <c r="K21" s="21"/>
      <c r="M21" s="1008" t="s">
        <v>220</v>
      </c>
      <c r="N21" s="1026">
        <v>27</v>
      </c>
      <c r="O21" s="1010">
        <v>12546.669990529901</v>
      </c>
      <c r="P21" s="1011">
        <v>10373.3333326061</v>
      </c>
    </row>
    <row r="22" spans="1:17" ht="12" customHeight="1" x14ac:dyDescent="0.2">
      <c r="A22" s="161" t="s">
        <v>222</v>
      </c>
      <c r="B22" s="314"/>
      <c r="C22" s="483"/>
      <c r="D22" s="191"/>
      <c r="E22" s="299">
        <v>3800.278914</v>
      </c>
      <c r="F22" s="255">
        <v>3826.8948909999999</v>
      </c>
      <c r="H22" s="22"/>
      <c r="I22" s="11"/>
      <c r="J22" s="11"/>
      <c r="K22" s="21"/>
      <c r="M22" s="1008" t="s">
        <v>587</v>
      </c>
      <c r="N22" s="1026" t="s">
        <v>322</v>
      </c>
      <c r="O22" s="1010">
        <v>-9.9899999999999999E-11</v>
      </c>
      <c r="P22" s="1011">
        <v>9880.9755493880002</v>
      </c>
    </row>
    <row r="23" spans="1:17" ht="12" customHeight="1" x14ac:dyDescent="0.2">
      <c r="A23" s="149" t="s">
        <v>234</v>
      </c>
      <c r="B23" s="175"/>
      <c r="C23" s="486"/>
      <c r="D23" s="487"/>
      <c r="E23" s="151">
        <v>27731.708408794901</v>
      </c>
      <c r="F23" s="152">
        <v>28120.158271501998</v>
      </c>
      <c r="H23" s="22"/>
      <c r="I23" s="11"/>
      <c r="J23" s="11"/>
      <c r="K23" s="21"/>
      <c r="M23" s="1008" t="s">
        <v>191</v>
      </c>
      <c r="N23" s="1026">
        <v>28</v>
      </c>
      <c r="O23" s="1010">
        <v>7549.0384287822008</v>
      </c>
      <c r="P23" s="1011">
        <v>7563.4269898214998</v>
      </c>
    </row>
    <row r="24" spans="1:17" ht="12" customHeight="1" x14ac:dyDescent="0.2">
      <c r="A24" s="488" t="s">
        <v>393</v>
      </c>
      <c r="B24" s="175"/>
      <c r="C24" s="486"/>
      <c r="D24" s="487"/>
      <c r="E24" s="151"/>
      <c r="F24" s="152"/>
      <c r="H24" s="22"/>
      <c r="I24" s="11"/>
      <c r="J24" s="11"/>
      <c r="K24" s="21"/>
      <c r="M24" s="1008" t="s">
        <v>221</v>
      </c>
      <c r="N24" s="1026">
        <v>29</v>
      </c>
      <c r="O24" s="1010">
        <v>9593.7975939613007</v>
      </c>
      <c r="P24" s="1011">
        <v>10610.18865756</v>
      </c>
    </row>
    <row r="25" spans="1:17" ht="12" customHeight="1" thickBot="1" x14ac:dyDescent="0.25">
      <c r="A25" s="161" t="s">
        <v>330</v>
      </c>
      <c r="B25" s="314"/>
      <c r="C25" s="483"/>
      <c r="D25" s="191"/>
      <c r="E25" s="299">
        <v>8.862097631200001</v>
      </c>
      <c r="F25" s="255">
        <v>8.9055531096999996</v>
      </c>
      <c r="H25" s="22"/>
      <c r="I25" s="11"/>
      <c r="J25" s="11"/>
      <c r="K25" s="21"/>
      <c r="M25" s="1012" t="s">
        <v>588</v>
      </c>
      <c r="N25" s="1027"/>
      <c r="O25" s="1014">
        <v>417489.40920625499</v>
      </c>
      <c r="P25" s="1015">
        <v>424901.54249068099</v>
      </c>
    </row>
    <row r="26" spans="1:17" ht="15.75" customHeight="1" thickTop="1" x14ac:dyDescent="0.2">
      <c r="A26" s="149" t="s">
        <v>184</v>
      </c>
      <c r="B26" s="373"/>
      <c r="C26" s="180"/>
      <c r="D26" s="180"/>
      <c r="E26" s="379">
        <v>27740.570506426098</v>
      </c>
      <c r="F26" s="380">
        <v>28129.063824611701</v>
      </c>
      <c r="H26" s="22">
        <v>27740.570506426102</v>
      </c>
      <c r="I26" s="11">
        <v>28129.063824611698</v>
      </c>
      <c r="J26" s="33">
        <v>0</v>
      </c>
      <c r="K26" s="36">
        <v>0</v>
      </c>
      <c r="M26" s="1627"/>
      <c r="N26" s="1026"/>
      <c r="O26" s="1010"/>
      <c r="P26" s="1011"/>
    </row>
    <row r="27" spans="1:17" ht="12.75" x14ac:dyDescent="0.2">
      <c r="A27" s="149"/>
      <c r="B27" s="373"/>
      <c r="C27" s="180"/>
      <c r="D27" s="180"/>
      <c r="E27" s="379"/>
      <c r="F27" s="380"/>
      <c r="H27" s="22"/>
      <c r="I27" s="11"/>
      <c r="J27" s="11"/>
      <c r="K27" s="21"/>
      <c r="M27" s="1004" t="s">
        <v>589</v>
      </c>
      <c r="N27" s="1026"/>
      <c r="O27" s="1010"/>
      <c r="P27" s="1011"/>
    </row>
    <row r="28" spans="1:17" ht="12" customHeight="1" x14ac:dyDescent="0.2">
      <c r="A28" s="149"/>
      <c r="B28" s="373"/>
      <c r="C28" s="180"/>
      <c r="D28" s="180"/>
      <c r="E28" s="379"/>
      <c r="F28" s="380"/>
      <c r="H28" s="22"/>
      <c r="I28" s="11"/>
      <c r="J28" s="11"/>
      <c r="K28" s="21"/>
      <c r="M28" s="1008" t="s">
        <v>210</v>
      </c>
      <c r="N28" s="1026">
        <v>30</v>
      </c>
      <c r="O28" s="1010">
        <v>23931.429494794902</v>
      </c>
      <c r="P28" s="1011">
        <v>24293.263380502001</v>
      </c>
    </row>
    <row r="29" spans="1:17" ht="12" customHeight="1" x14ac:dyDescent="0.2">
      <c r="A29" s="159" t="s">
        <v>223</v>
      </c>
      <c r="B29" s="254"/>
      <c r="C29" s="288"/>
      <c r="D29" s="288"/>
      <c r="E29" s="163">
        <v>156.78910061089999</v>
      </c>
      <c r="F29" s="662">
        <v>143.3732749376</v>
      </c>
      <c r="H29" s="22"/>
      <c r="I29" s="11"/>
      <c r="J29" s="11"/>
      <c r="K29" s="21"/>
      <c r="M29" s="1008" t="s">
        <v>32</v>
      </c>
      <c r="N29" s="1026">
        <v>31</v>
      </c>
      <c r="O29" s="1010">
        <v>0</v>
      </c>
      <c r="P29" s="1011">
        <v>0</v>
      </c>
    </row>
    <row r="30" spans="1:17" ht="12" customHeight="1" x14ac:dyDescent="0.2">
      <c r="A30" s="159" t="s">
        <v>224</v>
      </c>
      <c r="B30" s="254"/>
      <c r="C30" s="288"/>
      <c r="D30" s="190"/>
      <c r="E30" s="163">
        <v>758.93076800000006</v>
      </c>
      <c r="F30" s="662">
        <v>747.24946499999999</v>
      </c>
      <c r="H30" s="22"/>
      <c r="I30" s="11"/>
      <c r="J30" s="11"/>
      <c r="K30" s="21"/>
      <c r="M30" s="1028" t="s">
        <v>222</v>
      </c>
      <c r="N30" s="1029">
        <v>32</v>
      </c>
      <c r="O30" s="1030">
        <v>3800.278914</v>
      </c>
      <c r="P30" s="1630">
        <v>3826.8948909999999</v>
      </c>
    </row>
    <row r="31" spans="1:17" ht="12" customHeight="1" x14ac:dyDescent="0.2">
      <c r="A31" s="158" t="s">
        <v>50</v>
      </c>
      <c r="B31" s="237"/>
      <c r="C31" s="208"/>
      <c r="D31" s="190"/>
      <c r="E31" s="143">
        <v>123041.89224157471</v>
      </c>
      <c r="F31" s="671">
        <v>111926.56529143821</v>
      </c>
      <c r="H31" s="22"/>
      <c r="I31" s="11"/>
      <c r="J31" s="11"/>
      <c r="K31" s="21"/>
      <c r="M31" s="1008" t="s">
        <v>234</v>
      </c>
      <c r="N31" s="1026" t="s">
        <v>322</v>
      </c>
      <c r="O31" s="1010">
        <v>27731.708408794901</v>
      </c>
      <c r="P31" s="1011">
        <v>28120.158271501998</v>
      </c>
    </row>
    <row r="32" spans="1:17" ht="12" customHeight="1" x14ac:dyDescent="0.2">
      <c r="A32" s="158" t="s">
        <v>186</v>
      </c>
      <c r="B32" s="254"/>
      <c r="C32" s="208"/>
      <c r="D32" s="190"/>
      <c r="E32" s="163">
        <v>112679.092656519</v>
      </c>
      <c r="F32" s="662">
        <v>102250.191717407</v>
      </c>
      <c r="H32" s="22"/>
      <c r="I32" s="11"/>
      <c r="J32" s="11"/>
      <c r="K32" s="21"/>
      <c r="M32" s="1008" t="s">
        <v>591</v>
      </c>
      <c r="N32" s="1026" t="s">
        <v>322</v>
      </c>
      <c r="O32" s="1010"/>
      <c r="P32" s="1011"/>
    </row>
    <row r="33" spans="1:17" ht="12" customHeight="1" x14ac:dyDescent="0.2">
      <c r="A33" s="158" t="s">
        <v>51</v>
      </c>
      <c r="B33" s="254"/>
      <c r="C33" s="208"/>
      <c r="D33" s="190"/>
      <c r="E33" s="163">
        <v>17717.684493332999</v>
      </c>
      <c r="F33" s="662">
        <v>15358.601468430299</v>
      </c>
      <c r="H33" s="22"/>
      <c r="I33" s="11"/>
      <c r="J33" s="11"/>
      <c r="K33" s="21"/>
      <c r="M33" s="1008" t="s">
        <v>592</v>
      </c>
      <c r="N33" s="1026" t="s">
        <v>322</v>
      </c>
      <c r="O33" s="1010">
        <v>8.862097631200001</v>
      </c>
      <c r="P33" s="1011">
        <v>8.9055531096999996</v>
      </c>
    </row>
    <row r="34" spans="1:17" ht="13.5" thickBot="1" x14ac:dyDescent="0.25">
      <c r="A34" s="158" t="s">
        <v>187</v>
      </c>
      <c r="B34" s="254"/>
      <c r="C34" s="208"/>
      <c r="D34" s="190"/>
      <c r="E34" s="163">
        <v>90119.191767350902</v>
      </c>
      <c r="F34" s="662">
        <v>91849.066725150493</v>
      </c>
      <c r="H34" s="22"/>
      <c r="I34" s="11"/>
      <c r="J34" s="11"/>
      <c r="K34" s="21"/>
      <c r="M34" s="1012" t="s">
        <v>593</v>
      </c>
      <c r="N34" s="1027"/>
      <c r="O34" s="1014">
        <v>27740.570506426098</v>
      </c>
      <c r="P34" s="1015">
        <v>28129.063824611701</v>
      </c>
    </row>
    <row r="35" spans="1:17" ht="12" customHeight="1" thickTop="1" x14ac:dyDescent="0.2">
      <c r="A35" s="158" t="s">
        <v>48</v>
      </c>
      <c r="B35" s="254"/>
      <c r="C35" s="208"/>
      <c r="D35" s="190">
        <v>14</v>
      </c>
      <c r="E35" s="163">
        <v>10889.953909766</v>
      </c>
      <c r="F35" s="662">
        <v>26048.459779819001</v>
      </c>
      <c r="H35" s="22"/>
      <c r="I35" s="11"/>
      <c r="J35" s="11"/>
      <c r="K35" s="21"/>
      <c r="M35" s="1627"/>
      <c r="N35" s="1026"/>
      <c r="O35" s="1010"/>
      <c r="P35" s="1011"/>
    </row>
    <row r="36" spans="1:17" ht="12" customHeight="1" x14ac:dyDescent="0.2">
      <c r="A36" s="158" t="s">
        <v>52</v>
      </c>
      <c r="B36" s="254"/>
      <c r="C36" s="208"/>
      <c r="D36" s="190">
        <v>19</v>
      </c>
      <c r="E36" s="163">
        <v>12445.3884066964</v>
      </c>
      <c r="F36" s="662">
        <v>14158.487347893401</v>
      </c>
      <c r="H36" s="22"/>
      <c r="I36" s="11"/>
      <c r="J36" s="11"/>
      <c r="K36" s="21"/>
      <c r="M36" s="1631"/>
      <c r="N36" s="1031"/>
      <c r="O36" s="1010"/>
      <c r="P36" s="1011"/>
    </row>
    <row r="37" spans="1:17" ht="12" customHeight="1" x14ac:dyDescent="0.2">
      <c r="A37" s="158" t="s">
        <v>957</v>
      </c>
      <c r="B37" s="254"/>
      <c r="C37" s="208"/>
      <c r="D37" s="190">
        <v>20</v>
      </c>
      <c r="E37" s="163">
        <v>1.6999999999999998E-12</v>
      </c>
      <c r="F37" s="1189">
        <v>7809.7163198193002</v>
      </c>
      <c r="H37" s="22"/>
      <c r="I37" s="11"/>
      <c r="J37" s="11"/>
      <c r="K37" s="1338"/>
      <c r="M37" s="1008" t="s">
        <v>594</v>
      </c>
      <c r="N37" s="1026">
        <v>33</v>
      </c>
      <c r="O37" s="1010">
        <v>156.78910061089999</v>
      </c>
      <c r="P37" s="1011">
        <v>143.3732749376</v>
      </c>
    </row>
    <row r="38" spans="1:17" ht="12" customHeight="1" x14ac:dyDescent="0.2">
      <c r="A38" s="161" t="s">
        <v>188</v>
      </c>
      <c r="B38" s="314"/>
      <c r="C38" s="483"/>
      <c r="D38" s="191"/>
      <c r="E38" s="299">
        <v>21939.9320980706</v>
      </c>
      <c r="F38" s="255">
        <v>26480.773947892303</v>
      </c>
      <c r="H38" s="22"/>
      <c r="I38" s="11"/>
      <c r="J38" s="11"/>
      <c r="K38" s="21"/>
      <c r="M38" s="1008" t="s">
        <v>224</v>
      </c>
      <c r="N38" s="1026" t="s">
        <v>322</v>
      </c>
      <c r="O38" s="1010">
        <v>758.93076800000006</v>
      </c>
      <c r="P38" s="1011">
        <v>747.24946499999999</v>
      </c>
    </row>
    <row r="39" spans="1:17" s="8" customFormat="1" ht="12" customHeight="1" x14ac:dyDescent="0.2">
      <c r="A39" s="149" t="s">
        <v>53</v>
      </c>
      <c r="B39" s="254"/>
      <c r="C39" s="208"/>
      <c r="D39" s="190"/>
      <c r="E39" s="151">
        <v>389748.85544192203</v>
      </c>
      <c r="F39" s="152">
        <v>396772.48533778696</v>
      </c>
      <c r="G39" s="4"/>
      <c r="H39" s="22">
        <v>389748.85544192151</v>
      </c>
      <c r="I39" s="11">
        <v>396772.4853377876</v>
      </c>
      <c r="J39" s="33">
        <v>5.2386894822120667E-10</v>
      </c>
      <c r="K39" s="36">
        <v>-6.4028427004814148E-10</v>
      </c>
      <c r="L39" s="4"/>
      <c r="M39" s="1008" t="s">
        <v>595</v>
      </c>
      <c r="N39" s="1026" t="s">
        <v>322</v>
      </c>
      <c r="O39" s="1010">
        <v>109884.39854354701</v>
      </c>
      <c r="P39" s="1011">
        <v>100538.93375942101</v>
      </c>
      <c r="Q39" s="4"/>
    </row>
    <row r="40" spans="1:17" s="8" customFormat="1" ht="12" customHeight="1" x14ac:dyDescent="0.2">
      <c r="A40" s="159"/>
      <c r="B40" s="254"/>
      <c r="C40" s="208"/>
      <c r="D40" s="190"/>
      <c r="E40" s="163"/>
      <c r="F40" s="164"/>
      <c r="G40" s="4"/>
      <c r="H40" s="22"/>
      <c r="I40" s="11"/>
      <c r="J40" s="11"/>
      <c r="K40" s="21"/>
      <c r="L40" s="4"/>
      <c r="M40" s="1008" t="s">
        <v>596</v>
      </c>
      <c r="N40" s="1026" t="s">
        <v>322</v>
      </c>
      <c r="O40" s="1010">
        <v>8615.7698165162001</v>
      </c>
      <c r="P40" s="1011">
        <v>7601.3812915153994</v>
      </c>
      <c r="Q40" s="4"/>
    </row>
    <row r="41" spans="1:17" s="8" customFormat="1" ht="12" customHeight="1" x14ac:dyDescent="0.2">
      <c r="A41" s="489" t="s">
        <v>192</v>
      </c>
      <c r="B41" s="257"/>
      <c r="C41" s="490"/>
      <c r="D41" s="490"/>
      <c r="E41" s="252">
        <v>417489.42594834813</v>
      </c>
      <c r="F41" s="253">
        <v>424901.54916239867</v>
      </c>
      <c r="H41" s="24">
        <v>417489.42594834761</v>
      </c>
      <c r="I41" s="25">
        <v>424901.54916239931</v>
      </c>
      <c r="J41" s="37">
        <v>5.2386894822120667E-10</v>
      </c>
      <c r="K41" s="38">
        <v>-6.4028427004814148E-10</v>
      </c>
      <c r="L41" s="4"/>
      <c r="M41" s="1008" t="s">
        <v>597</v>
      </c>
      <c r="N41" s="1026" t="s">
        <v>322</v>
      </c>
      <c r="O41" s="1010">
        <v>4541.7238815114997</v>
      </c>
      <c r="P41" s="1011">
        <v>3786.2502405017999</v>
      </c>
      <c r="Q41" s="4"/>
    </row>
    <row r="42" spans="1:17" ht="12.75" x14ac:dyDescent="0.2">
      <c r="A42" s="425"/>
      <c r="B42" s="175"/>
      <c r="C42" s="288"/>
      <c r="D42" s="288"/>
      <c r="E42" s="151"/>
      <c r="F42" s="151"/>
      <c r="G42" s="8"/>
      <c r="H42" s="7"/>
      <c r="I42" s="7"/>
      <c r="J42" s="902"/>
      <c r="K42" s="902"/>
      <c r="M42" s="1008" t="s">
        <v>50</v>
      </c>
      <c r="N42" s="1026">
        <v>34</v>
      </c>
      <c r="O42" s="1010">
        <v>123041.89224157471</v>
      </c>
      <c r="P42" s="1011">
        <v>111926.56529143821</v>
      </c>
    </row>
    <row r="43" spans="1:17" ht="12" hidden="1" customHeight="1" outlineLevel="1" x14ac:dyDescent="0.2">
      <c r="A43" s="214"/>
      <c r="G43" s="8"/>
      <c r="M43" s="1008" t="s">
        <v>186</v>
      </c>
      <c r="N43" s="1026">
        <v>35</v>
      </c>
      <c r="O43" s="1010">
        <v>112679.092656519</v>
      </c>
      <c r="P43" s="1011">
        <v>102250.191717407</v>
      </c>
    </row>
    <row r="44" spans="1:17" ht="12" hidden="1" customHeight="1" outlineLevel="1" x14ac:dyDescent="0.2">
      <c r="A44" s="193"/>
      <c r="M44" s="1008" t="s">
        <v>51</v>
      </c>
      <c r="N44" s="1026">
        <v>36</v>
      </c>
      <c r="O44" s="1010">
        <v>17717.684493332999</v>
      </c>
      <c r="P44" s="1011">
        <v>15358.601468430299</v>
      </c>
    </row>
    <row r="45" spans="1:17" ht="12" hidden="1" customHeight="1" outlineLevel="1" x14ac:dyDescent="0.2">
      <c r="M45" s="1008" t="s">
        <v>187</v>
      </c>
      <c r="N45" s="1026">
        <v>37</v>
      </c>
      <c r="O45" s="1010">
        <v>90119.191767350902</v>
      </c>
      <c r="P45" s="1011">
        <v>91849.066725150493</v>
      </c>
    </row>
    <row r="46" spans="1:17" ht="12" hidden="1" customHeight="1" outlineLevel="1" x14ac:dyDescent="0.2">
      <c r="A46" s="17" t="s">
        <v>55</v>
      </c>
      <c r="B46" s="18"/>
      <c r="C46" s="18"/>
      <c r="D46" s="18"/>
      <c r="E46" s="18"/>
      <c r="F46" s="18"/>
      <c r="M46" s="1008" t="s">
        <v>48</v>
      </c>
      <c r="N46" s="1026">
        <v>24</v>
      </c>
      <c r="O46" s="1010">
        <v>10889.953909766</v>
      </c>
      <c r="P46" s="1011">
        <v>26048.459779819001</v>
      </c>
    </row>
    <row r="47" spans="1:17" ht="12" hidden="1" customHeight="1" outlineLevel="1" x14ac:dyDescent="0.2">
      <c r="A47" s="26"/>
      <c r="B47" s="11"/>
      <c r="C47" s="11"/>
      <c r="D47" s="11"/>
      <c r="E47" s="11"/>
      <c r="F47" s="11"/>
      <c r="M47" s="1008" t="s">
        <v>52</v>
      </c>
      <c r="N47" s="1026">
        <v>38</v>
      </c>
      <c r="O47" s="1010">
        <v>12445.3884066964</v>
      </c>
      <c r="P47" s="1011">
        <v>14158.487347893401</v>
      </c>
    </row>
    <row r="48" spans="1:17" ht="12" hidden="1" customHeight="1" outlineLevel="1" x14ac:dyDescent="0.2">
      <c r="A48" s="26" t="s">
        <v>59</v>
      </c>
      <c r="B48" s="11"/>
      <c r="C48" s="11"/>
      <c r="D48" s="11"/>
      <c r="E48" s="33">
        <v>-1.6742093139328063E-2</v>
      </c>
      <c r="F48" s="33">
        <v>-6.6717176814563572E-3</v>
      </c>
      <c r="M48" s="1008" t="s">
        <v>598</v>
      </c>
      <c r="N48" s="1026">
        <v>39</v>
      </c>
      <c r="O48" s="1010">
        <v>138.39559785220001</v>
      </c>
      <c r="P48" s="1011">
        <v>321.6861803406</v>
      </c>
    </row>
    <row r="49" spans="1:16" ht="12" hidden="1" customHeight="1" outlineLevel="1" x14ac:dyDescent="0.2">
      <c r="A49" s="26"/>
      <c r="B49" s="11"/>
      <c r="C49" s="11"/>
      <c r="D49" s="11"/>
      <c r="E49" s="11"/>
      <c r="F49" s="11"/>
      <c r="M49" s="1008" t="s">
        <v>599</v>
      </c>
      <c r="N49" s="1026">
        <v>40</v>
      </c>
      <c r="O49" s="1010">
        <v>4471.1475689995004</v>
      </c>
      <c r="P49" s="1011">
        <v>4404.4033601459005</v>
      </c>
    </row>
    <row r="50" spans="1:16" ht="12" hidden="1" customHeight="1" outlineLevel="1" x14ac:dyDescent="0.2">
      <c r="A50" s="26" t="s">
        <v>56</v>
      </c>
      <c r="B50" s="11"/>
      <c r="C50" s="11"/>
      <c r="D50" s="11"/>
      <c r="E50" s="11">
        <v>23931.429494794902</v>
      </c>
      <c r="F50" s="11"/>
      <c r="M50" s="1008" t="s">
        <v>600</v>
      </c>
      <c r="N50" s="1026">
        <v>41</v>
      </c>
      <c r="O50" s="1010">
        <v>112.15266590269999</v>
      </c>
      <c r="P50" s="1011">
        <v>81.64574780369999</v>
      </c>
    </row>
    <row r="51" spans="1:16" ht="12" hidden="1" customHeight="1" outlineLevel="1" x14ac:dyDescent="0.2">
      <c r="A51" s="26" t="s">
        <v>57</v>
      </c>
      <c r="B51" s="11"/>
      <c r="C51" s="11"/>
      <c r="D51" s="93"/>
      <c r="E51" s="93">
        <v>23931.429494794884</v>
      </c>
      <c r="F51" s="11"/>
      <c r="M51" s="1008" t="s">
        <v>590</v>
      </c>
      <c r="N51" s="1026">
        <v>42</v>
      </c>
      <c r="O51" s="1010">
        <v>2835.4750659693</v>
      </c>
      <c r="P51" s="1011">
        <v>3248.7681644043</v>
      </c>
    </row>
    <row r="52" spans="1:16" ht="12" hidden="1" customHeight="1" outlineLevel="1" x14ac:dyDescent="0.2">
      <c r="A52" s="26" t="s">
        <v>58</v>
      </c>
      <c r="B52" s="11"/>
      <c r="C52" s="11"/>
      <c r="D52" s="93"/>
      <c r="E52" s="94">
        <v>0</v>
      </c>
      <c r="F52" s="11"/>
      <c r="M52" s="1008" t="s">
        <v>601</v>
      </c>
      <c r="N52" s="1031" t="s">
        <v>322</v>
      </c>
      <c r="O52" s="1010">
        <v>1.6999999999999998E-12</v>
      </c>
      <c r="P52" s="1011">
        <v>7809.7163198193002</v>
      </c>
    </row>
    <row r="53" spans="1:16" ht="12.75" hidden="1" outlineLevel="1" x14ac:dyDescent="0.2">
      <c r="A53" s="26"/>
      <c r="B53" s="11"/>
      <c r="C53" s="11"/>
      <c r="D53" s="93"/>
      <c r="E53" s="93"/>
      <c r="F53" s="11"/>
      <c r="M53" s="1008" t="s">
        <v>188</v>
      </c>
      <c r="N53" s="1026">
        <v>43</v>
      </c>
      <c r="O53" s="1010">
        <v>14110.978494888001</v>
      </c>
      <c r="P53" s="1011">
        <v>18152.4162692713</v>
      </c>
    </row>
    <row r="54" spans="1:16" ht="12.75" hidden="1" customHeight="1" outlineLevel="1" x14ac:dyDescent="0.2">
      <c r="A54" s="20" t="s">
        <v>286</v>
      </c>
      <c r="B54" s="11"/>
      <c r="C54" s="11"/>
      <c r="D54" s="93"/>
      <c r="E54" s="93"/>
      <c r="F54" s="11"/>
      <c r="M54" s="1008" t="s">
        <v>602</v>
      </c>
      <c r="N54" s="1026">
        <v>44</v>
      </c>
      <c r="O54" s="1010">
        <v>271.78270445890001</v>
      </c>
      <c r="P54" s="1011">
        <v>271.85422592649996</v>
      </c>
    </row>
    <row r="55" spans="1:16" ht="12.75" hidden="1" customHeight="1" outlineLevel="1" thickBot="1" x14ac:dyDescent="0.25">
      <c r="A55" s="22" t="s">
        <v>174</v>
      </c>
      <c r="B55" s="11"/>
      <c r="C55" s="11"/>
      <c r="D55" s="93"/>
      <c r="E55" s="93">
        <v>160792.37519331602</v>
      </c>
      <c r="F55" s="23">
        <v>153653.441356116</v>
      </c>
      <c r="M55" s="1012" t="s">
        <v>603</v>
      </c>
      <c r="N55" s="1032"/>
      <c r="O55" s="1014">
        <v>389748.85544192203</v>
      </c>
      <c r="P55" s="1015">
        <v>396772.48533778696</v>
      </c>
    </row>
    <row r="56" spans="1:16" ht="13.5" hidden="1" outlineLevel="1" thickTop="1" x14ac:dyDescent="0.2">
      <c r="A56" s="22" t="s">
        <v>178</v>
      </c>
      <c r="B56" s="11"/>
      <c r="C56" s="11"/>
      <c r="D56" s="93"/>
      <c r="E56" s="95">
        <v>200226.208660328</v>
      </c>
      <c r="F56" s="23">
        <v>191467.31921992401</v>
      </c>
      <c r="M56" s="1631"/>
      <c r="N56" s="1033"/>
      <c r="O56" s="1010"/>
      <c r="P56" s="1011"/>
    </row>
    <row r="57" spans="1:16" ht="12.75" hidden="1" outlineLevel="1" x14ac:dyDescent="0.2">
      <c r="A57" s="22" t="s">
        <v>177</v>
      </c>
      <c r="B57" s="11"/>
      <c r="C57" s="11"/>
      <c r="D57" s="93"/>
      <c r="E57" s="95">
        <v>417489.40920625499</v>
      </c>
      <c r="F57" s="23">
        <v>424901.54249068099</v>
      </c>
      <c r="M57" s="1631"/>
      <c r="N57" s="1033"/>
      <c r="O57" s="1010"/>
      <c r="P57" s="1011"/>
    </row>
    <row r="58" spans="1:16" ht="13.5" hidden="1" outlineLevel="1" thickBot="1" x14ac:dyDescent="0.25">
      <c r="A58" s="22"/>
      <c r="B58" s="11"/>
      <c r="C58" s="11"/>
      <c r="D58" s="93"/>
      <c r="E58" s="93"/>
      <c r="F58" s="11"/>
      <c r="M58" s="1012" t="s">
        <v>192</v>
      </c>
      <c r="N58" s="1032"/>
      <c r="O58" s="1014">
        <v>417489.42594834813</v>
      </c>
      <c r="P58" s="1015">
        <v>424901.54916239867</v>
      </c>
    </row>
    <row r="59" spans="1:16" ht="13.5" hidden="1" outlineLevel="1" thickTop="1" thickBot="1" x14ac:dyDescent="0.25">
      <c r="A59" s="20" t="s">
        <v>54</v>
      </c>
      <c r="B59" s="11"/>
      <c r="C59" s="11"/>
      <c r="D59" s="93"/>
      <c r="E59" s="93"/>
      <c r="F59" s="11"/>
      <c r="M59" s="960"/>
      <c r="N59" s="961"/>
      <c r="O59" s="961"/>
      <c r="P59" s="962"/>
    </row>
    <row r="60" spans="1:16" ht="8.1" hidden="1" customHeight="1" outlineLevel="1" x14ac:dyDescent="0.2">
      <c r="A60" s="22" t="s">
        <v>174</v>
      </c>
      <c r="B60" s="11"/>
      <c r="C60" s="11"/>
      <c r="D60" s="93"/>
      <c r="E60" s="95">
        <v>160792.375</v>
      </c>
      <c r="F60" s="23">
        <v>153653.44099999999</v>
      </c>
    </row>
    <row r="61" spans="1:16" hidden="1" outlineLevel="1" x14ac:dyDescent="0.2">
      <c r="A61" s="22" t="s">
        <v>178</v>
      </c>
      <c r="B61" s="11"/>
      <c r="C61" s="11"/>
      <c r="D61" s="93"/>
      <c r="E61" s="95">
        <v>200226.209</v>
      </c>
      <c r="F61" s="23">
        <v>191467.31899999999</v>
      </c>
    </row>
    <row r="62" spans="1:16" hidden="1" outlineLevel="1" x14ac:dyDescent="0.2">
      <c r="A62" s="22" t="s">
        <v>177</v>
      </c>
      <c r="B62" s="11"/>
      <c r="C62" s="11"/>
      <c r="D62" s="93"/>
      <c r="E62" s="95">
        <v>417489.40899999999</v>
      </c>
      <c r="F62" s="23">
        <v>424901.54200000002</v>
      </c>
    </row>
    <row r="63" spans="1:16" hidden="1" outlineLevel="1" x14ac:dyDescent="0.2">
      <c r="A63" s="22"/>
      <c r="B63" s="11"/>
      <c r="C63" s="11"/>
      <c r="D63" s="93"/>
      <c r="E63" s="93"/>
      <c r="F63" s="11"/>
    </row>
    <row r="64" spans="1:16" hidden="1" outlineLevel="1" x14ac:dyDescent="0.2">
      <c r="A64" s="20" t="s">
        <v>287</v>
      </c>
      <c r="B64" s="11"/>
      <c r="C64" s="11"/>
      <c r="D64" s="93"/>
      <c r="E64" s="93"/>
      <c r="F64" s="11"/>
    </row>
    <row r="65" spans="1:6" hidden="1" outlineLevel="1" x14ac:dyDescent="0.2">
      <c r="A65" s="22" t="s">
        <v>174</v>
      </c>
      <c r="B65" s="11"/>
      <c r="C65" s="11"/>
      <c r="D65" s="11"/>
      <c r="E65" s="34">
        <v>1.933160237967968E-4</v>
      </c>
      <c r="F65" s="34">
        <v>3.561160119716078E-4</v>
      </c>
    </row>
    <row r="66" spans="1:6" hidden="1" outlineLevel="1" x14ac:dyDescent="0.2">
      <c r="A66" s="22" t="s">
        <v>178</v>
      </c>
      <c r="B66" s="11"/>
      <c r="C66" s="11"/>
      <c r="D66" s="11"/>
      <c r="E66" s="34">
        <v>-3.3967199851758778E-4</v>
      </c>
      <c r="F66" s="34">
        <v>2.1992402616888285E-4</v>
      </c>
    </row>
    <row r="67" spans="1:6" hidden="1" outlineLevel="1" x14ac:dyDescent="0.2">
      <c r="A67" s="24" t="s">
        <v>177</v>
      </c>
      <c r="B67" s="25"/>
      <c r="C67" s="25"/>
      <c r="D67" s="25"/>
      <c r="E67" s="35">
        <v>2.0625500474125147E-4</v>
      </c>
      <c r="F67" s="35">
        <v>4.9068097723647952E-4</v>
      </c>
    </row>
    <row r="68" spans="1:6" hidden="1" outlineLevel="1" x14ac:dyDescent="0.2"/>
    <row r="69" spans="1:6" hidden="1" outlineLevel="1" x14ac:dyDescent="0.2"/>
    <row r="70" spans="1:6" collapsed="1" x14ac:dyDescent="0.2"/>
  </sheetData>
  <sheetProtection password="CE88" sheet="1" objects="1" scenarios="1"/>
  <customSheetViews>
    <customSheetView guid="{793F3B1E-FBDD-4F95-900E-0C0ECCDB4D46}" colorId="48" showPageBreaks="1" showGridLines="0" printArea="1" showRuler="0">
      <selection activeCell="B4" sqref="B4"/>
      <pageMargins left="0.78740157480314965" right="0.39370078740157483" top="0.55118110236220474" bottom="0.31496062992125984" header="0.51181102362204722" footer="0.51181102362204722"/>
      <printOptions horizontalCentered="1"/>
      <pageSetup paperSize="9" scale="90" orientation="portrait" r:id="rId1"/>
      <headerFooter alignWithMargins="0"/>
    </customSheetView>
    <customSheetView guid="{EAC6B198-1B17-4EE8-96EE-83FC5F67655F}" colorId="48" showGridLines="0" showRuler="0">
      <pageMargins left="0.78740157480314965" right="0.39370078740157483" top="0.55118110236220474" bottom="0.31496062992125984" header="0.51181102362204722" footer="0.51181102362204722"/>
      <printOptions horizontalCentered="1"/>
      <pageSetup paperSize="9" scale="90" orientation="portrait" r:id="rId2"/>
      <headerFooter alignWithMargins="0"/>
    </customSheetView>
    <customSheetView guid="{ACC8F63C-94FC-4E4C-A29A-54E9AFCFAE65}" colorId="48" showPageBreaks="1" showGridLines="0" showRuler="0">
      <selection activeCell="E11" sqref="E11"/>
      <pageMargins left="0.78740157480314965" right="0.39370078740157483" top="0.55118110236220474" bottom="0.31496062992125984" header="0.51181102362204722" footer="0.51181102362204722"/>
      <printOptions horizontalCentered="1"/>
      <pageSetup paperSize="9" scale="90" orientation="portrait" r:id="rId3"/>
      <headerFooter alignWithMargins="0"/>
    </customSheetView>
  </customSheetViews>
  <phoneticPr fontId="14" type="noConversion"/>
  <conditionalFormatting sqref="C5:F41">
    <cfRule type="expression" dxfId="16" priority="1">
      <formula>IF(AND(C5&gt;-0.49,C5&lt;0.49),IF(C5=0,FALSE,TRUE),FALSE)</formula>
    </cfRule>
  </conditionalFormatting>
  <dataValidations disablePrompts="1" count="1">
    <dataValidation type="list" allowBlank="1" showInputMessage="1" showErrorMessage="1" sqref="N9">
      <formula1>$M$42:$O$42</formula1>
    </dataValidation>
  </dataValidations>
  <printOptions horizontalCentered="1"/>
  <pageMargins left="0.59055118110236227" right="0.39370078740157483" top="0.55118110236220474" bottom="0.31496062992125984" header="0.51181102362204722" footer="0.51181102362204722"/>
  <pageSetup paperSize="9" scale="61"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18</vt:i4>
      </vt:variant>
    </vt:vector>
  </HeadingPairs>
  <TitlesOfParts>
    <vt:vector size="47" baseType="lpstr">
      <vt:lpstr>To do</vt:lpstr>
      <vt:lpstr>Info</vt:lpstr>
      <vt:lpstr>Process</vt:lpstr>
      <vt:lpstr>Disclaimer</vt:lpstr>
      <vt:lpstr>IS</vt:lpstr>
      <vt:lpstr>BS</vt:lpstr>
      <vt:lpstr>BS HFS</vt:lpstr>
      <vt:lpstr>Equity</vt:lpstr>
      <vt:lpstr>CF</vt:lpstr>
      <vt:lpstr>SEG</vt:lpstr>
      <vt:lpstr>INV</vt:lpstr>
      <vt:lpstr>IAS 34</vt:lpstr>
      <vt:lpstr>Fair value hierarchy</vt:lpstr>
      <vt:lpstr>Fair value transfers</vt:lpstr>
      <vt:lpstr>Level III financial instruments</vt:lpstr>
      <vt:lpstr>Significant unobs</vt:lpstr>
      <vt:lpstr>Effect alternative assumptions</vt:lpstr>
      <vt:lpstr>Fair value information</vt:lpstr>
      <vt:lpstr>Offsetting</vt:lpstr>
      <vt:lpstr>Rates</vt:lpstr>
      <vt:lpstr>Model and assumption updates</vt:lpstr>
      <vt:lpstr>SEG 1.1 Segment IS CY</vt:lpstr>
      <vt:lpstr>SEG 1.2 Segment IS PY</vt:lpstr>
      <vt:lpstr>SEG 1.3 Segment IS PY2</vt:lpstr>
      <vt:lpstr>CORE Compreh</vt:lpstr>
      <vt:lpstr>CORE Equity 2012</vt:lpstr>
      <vt:lpstr>CORE Equity 2011</vt:lpstr>
      <vt:lpstr>SEG 6 investments CY</vt:lpstr>
      <vt:lpstr>SEG 7 investments PY</vt:lpstr>
      <vt:lpstr>Disclaimer!_GoBack</vt:lpstr>
      <vt:lpstr>BS!Print_Area</vt:lpstr>
      <vt:lpstr>CF!Print_Area</vt:lpstr>
      <vt:lpstr>Disclaimer!Print_Area</vt:lpstr>
      <vt:lpstr>'Effect alternative assumptions'!Print_Area</vt:lpstr>
      <vt:lpstr>Equity!Print_Area</vt:lpstr>
      <vt:lpstr>'Fair value hierarchy'!Print_Area</vt:lpstr>
      <vt:lpstr>'Fair value information'!Print_Area</vt:lpstr>
      <vt:lpstr>'Fair value transfers'!Print_Area</vt:lpstr>
      <vt:lpstr>'IAS 34'!Print_Area</vt:lpstr>
      <vt:lpstr>INV!Print_Area</vt:lpstr>
      <vt:lpstr>IS!Print_Area</vt:lpstr>
      <vt:lpstr>'Level III financial instruments'!Print_Area</vt:lpstr>
      <vt:lpstr>'Model and assumption updates'!Print_Area</vt:lpstr>
      <vt:lpstr>Offsetting!Print_Area</vt:lpstr>
      <vt:lpstr>SEG!Print_Area</vt:lpstr>
      <vt:lpstr>'Significant unobs'!Print_Area</vt:lpstr>
      <vt:lpstr>'To do'!Print_Area</vt:lpstr>
    </vt:vector>
  </TitlesOfParts>
  <Company>AEGON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Group Finance</dc:creator>
  <cp:lastModifiedBy>Noltenius, Marcelle</cp:lastModifiedBy>
  <cp:lastPrinted>2015-11-03T09:59:14Z</cp:lastPrinted>
  <dcterms:created xsi:type="dcterms:W3CDTF">2001-09-27T09:36:27Z</dcterms:created>
  <dcterms:modified xsi:type="dcterms:W3CDTF">2016-02-18T13:12:51Z</dcterms:modified>
</cp:coreProperties>
</file>