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0" windowWidth="24000" windowHeight="97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Nat Trans Templ" sheetId="32" r:id="rId7"/>
    <sheet name="E. Optional ECB-ECAIs data" sheetId="33" r:id="rId8"/>
    <sheet name="Disclaimer" sheetId="34"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F176" i="29"/>
  <c r="G175" i="29"/>
  <c r="F175" i="29"/>
  <c r="F172" i="29"/>
  <c r="G171" i="29"/>
  <c r="F171" i="29"/>
  <c r="D157" i="29"/>
  <c r="G163" i="29" s="1"/>
  <c r="C157" i="29"/>
  <c r="F163" i="29" s="1"/>
  <c r="F156" i="29"/>
  <c r="F155" i="29"/>
  <c r="G154" i="29"/>
  <c r="F154" i="29"/>
  <c r="G153" i="29"/>
  <c r="F153" i="29"/>
  <c r="F152" i="29"/>
  <c r="F151" i="29"/>
  <c r="G150" i="29"/>
  <c r="F150" i="29"/>
  <c r="G149" i="29"/>
  <c r="F149" i="29"/>
  <c r="D144" i="29"/>
  <c r="G143" i="29" s="1"/>
  <c r="C144" i="29"/>
  <c r="F141" i="29" s="1"/>
  <c r="F143" i="29"/>
  <c r="G142" i="29"/>
  <c r="F142" i="29"/>
  <c r="G141" i="29"/>
  <c r="G140" i="29"/>
  <c r="F140" i="29"/>
  <c r="F139" i="29"/>
  <c r="G138" i="29"/>
  <c r="F138" i="29"/>
  <c r="G137" i="29"/>
  <c r="G136" i="29"/>
  <c r="F136" i="29"/>
  <c r="F135" i="29"/>
  <c r="G134" i="29"/>
  <c r="F134" i="29"/>
  <c r="G133" i="29"/>
  <c r="G132" i="29"/>
  <c r="F132" i="29"/>
  <c r="F131" i="29"/>
  <c r="G130" i="29"/>
  <c r="F130" i="29"/>
  <c r="G129" i="29"/>
  <c r="G128" i="29"/>
  <c r="F128" i="29"/>
  <c r="F127" i="29"/>
  <c r="G126" i="29"/>
  <c r="F126" i="29"/>
  <c r="G125" i="29"/>
  <c r="G124" i="29"/>
  <c r="F124" i="29"/>
  <c r="F123" i="29"/>
  <c r="G122" i="29"/>
  <c r="F122" i="29"/>
  <c r="G121" i="29"/>
  <c r="G120" i="29"/>
  <c r="F120" i="29"/>
  <c r="C59" i="29"/>
  <c r="C55" i="29"/>
  <c r="C26" i="29"/>
  <c r="C152" i="26"/>
  <c r="F165" i="26" s="1"/>
  <c r="C82" i="26"/>
  <c r="C78" i="26"/>
  <c r="C49" i="26"/>
  <c r="C42" i="26"/>
  <c r="F39" i="26" s="1"/>
  <c r="F42" i="26" s="1"/>
  <c r="F41" i="26"/>
  <c r="F40" i="26"/>
  <c r="D37" i="26"/>
  <c r="C37" i="26"/>
  <c r="F34" i="26" s="1"/>
  <c r="G36" i="26"/>
  <c r="G35" i="26"/>
  <c r="G34" i="26"/>
  <c r="G33" i="26"/>
  <c r="G32" i="26"/>
  <c r="G31" i="26"/>
  <c r="G30" i="26"/>
  <c r="G29" i="26"/>
  <c r="G28" i="26"/>
  <c r="G27" i="26"/>
  <c r="G26" i="26"/>
  <c r="G25" i="26"/>
  <c r="G24" i="26"/>
  <c r="G23" i="26"/>
  <c r="G22" i="26"/>
  <c r="D331" i="9"/>
  <c r="G337" i="9" s="1"/>
  <c r="C331" i="9"/>
  <c r="F337" i="9" s="1"/>
  <c r="G330" i="9"/>
  <c r="F330" i="9"/>
  <c r="G329" i="9"/>
  <c r="F329" i="9"/>
  <c r="F328" i="9"/>
  <c r="G327" i="9"/>
  <c r="F327" i="9"/>
  <c r="G326" i="9"/>
  <c r="F326" i="9"/>
  <c r="G325" i="9"/>
  <c r="F325" i="9"/>
  <c r="F324" i="9"/>
  <c r="G323" i="9"/>
  <c r="F323" i="9"/>
  <c r="D309" i="9"/>
  <c r="G315" i="9" s="1"/>
  <c r="C309" i="9"/>
  <c r="F315" i="9" s="1"/>
  <c r="G308" i="9"/>
  <c r="G304" i="9"/>
  <c r="G301" i="9"/>
  <c r="D296" i="9"/>
  <c r="G295" i="9" s="1"/>
  <c r="C296" i="9"/>
  <c r="F294" i="9" s="1"/>
  <c r="F295" i="9"/>
  <c r="F293" i="9"/>
  <c r="G292" i="9"/>
  <c r="F292" i="9"/>
  <c r="F291" i="9"/>
  <c r="F289" i="9"/>
  <c r="G288" i="9"/>
  <c r="F288" i="9"/>
  <c r="F287" i="9"/>
  <c r="F285" i="9"/>
  <c r="G284" i="9"/>
  <c r="F284" i="9"/>
  <c r="F283" i="9"/>
  <c r="F281" i="9"/>
  <c r="G280" i="9"/>
  <c r="F280" i="9"/>
  <c r="F279" i="9"/>
  <c r="F277" i="9"/>
  <c r="G276" i="9"/>
  <c r="F276" i="9"/>
  <c r="F275" i="9"/>
  <c r="F273" i="9"/>
  <c r="G272" i="9"/>
  <c r="F272" i="9"/>
  <c r="D230" i="9"/>
  <c r="G236" i="9" s="1"/>
  <c r="C230" i="9"/>
  <c r="F236" i="9" s="1"/>
  <c r="G229" i="9"/>
  <c r="G228" i="9"/>
  <c r="F228" i="9"/>
  <c r="G227" i="9"/>
  <c r="G226" i="9"/>
  <c r="F226" i="9"/>
  <c r="G225" i="9"/>
  <c r="G224" i="9"/>
  <c r="F224" i="9"/>
  <c r="G223" i="9"/>
  <c r="G222" i="9"/>
  <c r="F222" i="9"/>
  <c r="D208" i="9"/>
  <c r="G214" i="9" s="1"/>
  <c r="C208" i="9"/>
  <c r="F214" i="9" s="1"/>
  <c r="G207" i="9"/>
  <c r="F207" i="9"/>
  <c r="G206" i="9"/>
  <c r="F206" i="9"/>
  <c r="F205" i="9"/>
  <c r="G204" i="9"/>
  <c r="F204" i="9"/>
  <c r="G203" i="9"/>
  <c r="F203" i="9"/>
  <c r="G202" i="9"/>
  <c r="F202" i="9"/>
  <c r="F201" i="9"/>
  <c r="G200" i="9"/>
  <c r="F200" i="9"/>
  <c r="D195" i="9"/>
  <c r="G193" i="9" s="1"/>
  <c r="C195" i="9"/>
  <c r="F193" i="9" s="1"/>
  <c r="G194" i="9"/>
  <c r="G192" i="9"/>
  <c r="G190" i="9"/>
  <c r="G186" i="9"/>
  <c r="F183" i="9"/>
  <c r="G182" i="9"/>
  <c r="F179" i="9"/>
  <c r="G178" i="9"/>
  <c r="F175" i="9"/>
  <c r="G174"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44" i="9" s="1"/>
  <c r="F50" i="9"/>
  <c r="F49" i="9"/>
  <c r="F48" i="9"/>
  <c r="F47" i="9"/>
  <c r="F46" i="9"/>
  <c r="F45" i="9"/>
  <c r="C44" i="9"/>
  <c r="F36" i="9"/>
  <c r="F30" i="9"/>
  <c r="F29" i="9"/>
  <c r="F28" i="9"/>
  <c r="C15" i="9"/>
  <c r="C220" i="25"/>
  <c r="F218" i="25"/>
  <c r="F217" i="25"/>
  <c r="C208" i="25"/>
  <c r="F215" i="25" s="1"/>
  <c r="C179" i="25"/>
  <c r="F186" i="25" s="1"/>
  <c r="F178" i="25"/>
  <c r="F177" i="25"/>
  <c r="D167" i="25"/>
  <c r="G164" i="25" s="1"/>
  <c r="G167" i="25" s="1"/>
  <c r="C167" i="25"/>
  <c r="G166" i="25"/>
  <c r="F166" i="25"/>
  <c r="G165" i="25"/>
  <c r="F165" i="25"/>
  <c r="F164" i="25"/>
  <c r="D153" i="25"/>
  <c r="G162" i="25" s="1"/>
  <c r="C153" i="25"/>
  <c r="F162" i="25" s="1"/>
  <c r="G152" i="25"/>
  <c r="F152" i="25"/>
  <c r="G151" i="25"/>
  <c r="F151" i="25"/>
  <c r="F150" i="25"/>
  <c r="G149" i="25"/>
  <c r="F149" i="25"/>
  <c r="G148" i="25"/>
  <c r="F148" i="25"/>
  <c r="G147" i="25"/>
  <c r="F147" i="25"/>
  <c r="F146" i="25"/>
  <c r="G145" i="25"/>
  <c r="F145" i="25"/>
  <c r="G144" i="25"/>
  <c r="F144" i="25"/>
  <c r="G143" i="25"/>
  <c r="F143" i="25"/>
  <c r="F142" i="25"/>
  <c r="G141" i="25"/>
  <c r="F141" i="25"/>
  <c r="G140" i="25"/>
  <c r="F140" i="25"/>
  <c r="G139" i="25"/>
  <c r="F139" i="25"/>
  <c r="F138" i="25"/>
  <c r="D127" i="25"/>
  <c r="G136" i="25" s="1"/>
  <c r="C127" i="25"/>
  <c r="F136" i="25" s="1"/>
  <c r="G126" i="25"/>
  <c r="F126" i="25"/>
  <c r="G125" i="25"/>
  <c r="F124" i="25"/>
  <c r="G123" i="25"/>
  <c r="F123" i="25"/>
  <c r="G122" i="25"/>
  <c r="F122" i="25"/>
  <c r="G121" i="25"/>
  <c r="F120" i="25"/>
  <c r="G119" i="25"/>
  <c r="F119" i="25"/>
  <c r="G118" i="25"/>
  <c r="F118" i="25"/>
  <c r="G117" i="25"/>
  <c r="F116" i="25"/>
  <c r="G115" i="25"/>
  <c r="F115" i="25"/>
  <c r="G114" i="25"/>
  <c r="F114" i="25"/>
  <c r="G113" i="25"/>
  <c r="F112" i="25"/>
  <c r="C100" i="25"/>
  <c r="F105" i="25" s="1"/>
  <c r="F99" i="25"/>
  <c r="F98" i="25"/>
  <c r="F81" i="25"/>
  <c r="F79" i="25"/>
  <c r="D77" i="25"/>
  <c r="G76" i="25" s="1"/>
  <c r="C77" i="25"/>
  <c r="F82" i="25" s="1"/>
  <c r="F76" i="25"/>
  <c r="F75" i="25"/>
  <c r="F74" i="25"/>
  <c r="G73" i="25"/>
  <c r="F73" i="25"/>
  <c r="F72" i="25"/>
  <c r="F71" i="25"/>
  <c r="F70" i="25"/>
  <c r="F77" i="25" s="1"/>
  <c r="F64" i="25"/>
  <c r="C58" i="25"/>
  <c r="F63" i="25" s="1"/>
  <c r="F57" i="25"/>
  <c r="F55" i="25"/>
  <c r="F54" i="25"/>
  <c r="F53" i="25"/>
  <c r="G70" i="25" l="1"/>
  <c r="G281" i="9"/>
  <c r="G71" i="25"/>
  <c r="F94" i="25"/>
  <c r="F183" i="25"/>
  <c r="G180" i="9"/>
  <c r="F62" i="25"/>
  <c r="F97" i="25"/>
  <c r="F113" i="25"/>
  <c r="F117" i="25"/>
  <c r="F121" i="25"/>
  <c r="F125" i="25"/>
  <c r="F176" i="25"/>
  <c r="F174" i="9"/>
  <c r="F178" i="9"/>
  <c r="F182" i="9"/>
  <c r="F186" i="9"/>
  <c r="F190" i="9"/>
  <c r="F194" i="9"/>
  <c r="F223" i="9"/>
  <c r="F227" i="9"/>
  <c r="F230" i="9" s="1"/>
  <c r="F304" i="9"/>
  <c r="F308" i="9"/>
  <c r="F150" i="26"/>
  <c r="G174" i="29"/>
  <c r="G178" i="29"/>
  <c r="F187" i="9"/>
  <c r="F191" i="9"/>
  <c r="G183" i="9"/>
  <c r="G277" i="9"/>
  <c r="G285" i="9"/>
  <c r="G293" i="9"/>
  <c r="G305" i="9"/>
  <c r="F56" i="25"/>
  <c r="F58" i="25" s="1"/>
  <c r="F93" i="25"/>
  <c r="F100" i="25" s="1"/>
  <c r="F102" i="25"/>
  <c r="F181" i="25"/>
  <c r="F172" i="9"/>
  <c r="F176" i="9"/>
  <c r="F180" i="9"/>
  <c r="F184" i="9"/>
  <c r="F188" i="9"/>
  <c r="F192" i="9"/>
  <c r="F208" i="9"/>
  <c r="F225" i="9"/>
  <c r="F229" i="9"/>
  <c r="F274" i="9"/>
  <c r="F278" i="9"/>
  <c r="F282" i="9"/>
  <c r="F296" i="9" s="1"/>
  <c r="F286" i="9"/>
  <c r="F290" i="9"/>
  <c r="F302" i="9"/>
  <c r="F306" i="9"/>
  <c r="F331" i="9"/>
  <c r="F36" i="26"/>
  <c r="G123" i="29"/>
  <c r="G144" i="29" s="1"/>
  <c r="G127" i="29"/>
  <c r="G131" i="29"/>
  <c r="G135" i="29"/>
  <c r="G139" i="29"/>
  <c r="G151" i="29"/>
  <c r="G157" i="29" s="1"/>
  <c r="G155" i="29"/>
  <c r="G172" i="29"/>
  <c r="G176" i="29"/>
  <c r="G179" i="29"/>
  <c r="G274" i="9"/>
  <c r="G278" i="9"/>
  <c r="G282" i="9"/>
  <c r="G286" i="9"/>
  <c r="G290" i="9"/>
  <c r="G294" i="9"/>
  <c r="G302" i="9"/>
  <c r="G309" i="9" s="1"/>
  <c r="G306" i="9"/>
  <c r="F173" i="29"/>
  <c r="F177" i="29"/>
  <c r="G74" i="25"/>
  <c r="G175" i="9"/>
  <c r="G187" i="9"/>
  <c r="G273" i="9"/>
  <c r="G296" i="9" s="1"/>
  <c r="G289" i="9"/>
  <c r="F104" i="25"/>
  <c r="G184" i="9"/>
  <c r="F95" i="25"/>
  <c r="F153" i="25"/>
  <c r="F185" i="25"/>
  <c r="F173" i="9"/>
  <c r="F195" i="9" s="1"/>
  <c r="F177" i="9"/>
  <c r="F181" i="9"/>
  <c r="F185" i="9"/>
  <c r="F189" i="9"/>
  <c r="F303" i="9"/>
  <c r="F307" i="9"/>
  <c r="G37" i="26"/>
  <c r="G152" i="29"/>
  <c r="G156" i="29"/>
  <c r="G173" i="29"/>
  <c r="G177" i="29"/>
  <c r="F301" i="9"/>
  <c r="F305" i="9"/>
  <c r="G171" i="9"/>
  <c r="G179" i="9"/>
  <c r="G191" i="9"/>
  <c r="G75" i="25"/>
  <c r="F77" i="9"/>
  <c r="G172" i="9"/>
  <c r="G176" i="9"/>
  <c r="G188" i="9"/>
  <c r="F127" i="25"/>
  <c r="F167" i="25"/>
  <c r="F174" i="25"/>
  <c r="F60" i="25"/>
  <c r="G72" i="25"/>
  <c r="F96" i="25"/>
  <c r="G112" i="25"/>
  <c r="G116" i="25"/>
  <c r="G120" i="25"/>
  <c r="G124" i="25"/>
  <c r="G138" i="25"/>
  <c r="G142" i="25"/>
  <c r="G146" i="25"/>
  <c r="G150" i="25"/>
  <c r="F175" i="25"/>
  <c r="F187" i="25"/>
  <c r="G173" i="9"/>
  <c r="G177" i="9"/>
  <c r="G181" i="9"/>
  <c r="G185" i="9"/>
  <c r="G189" i="9"/>
  <c r="G201" i="9"/>
  <c r="G208" i="9" s="1"/>
  <c r="G205" i="9"/>
  <c r="G230" i="9"/>
  <c r="G275" i="9"/>
  <c r="G279" i="9"/>
  <c r="G283" i="9"/>
  <c r="G287" i="9"/>
  <c r="G291" i="9"/>
  <c r="G303" i="9"/>
  <c r="G307" i="9"/>
  <c r="G324" i="9"/>
  <c r="G328" i="9"/>
  <c r="G331" i="9" s="1"/>
  <c r="F148" i="26"/>
  <c r="F121" i="29"/>
  <c r="F144" i="29" s="1"/>
  <c r="F125" i="29"/>
  <c r="F129" i="29"/>
  <c r="F133" i="29"/>
  <c r="F137" i="29"/>
  <c r="F157" i="29"/>
  <c r="F174" i="29"/>
  <c r="F179" i="29" s="1"/>
  <c r="F178" i="29"/>
  <c r="F193" i="25"/>
  <c r="F197" i="25"/>
  <c r="F201" i="25"/>
  <c r="F205" i="25"/>
  <c r="F195" i="25"/>
  <c r="F199" i="25"/>
  <c r="F203" i="25"/>
  <c r="F212" i="25"/>
  <c r="F194" i="25"/>
  <c r="F196" i="25"/>
  <c r="F198" i="25"/>
  <c r="F200" i="25"/>
  <c r="F202" i="25"/>
  <c r="F204" i="25"/>
  <c r="F206" i="25"/>
  <c r="F207" i="25"/>
  <c r="F210" i="25"/>
  <c r="F214" i="25"/>
  <c r="F128" i="25"/>
  <c r="F129" i="25"/>
  <c r="F130" i="25"/>
  <c r="F131" i="25"/>
  <c r="F132" i="25"/>
  <c r="F133" i="25"/>
  <c r="F134" i="25"/>
  <c r="F135" i="25"/>
  <c r="F154" i="25"/>
  <c r="F155" i="25"/>
  <c r="F156" i="25"/>
  <c r="F157" i="25"/>
  <c r="F158" i="25"/>
  <c r="F159" i="25"/>
  <c r="F160" i="25"/>
  <c r="F161" i="25"/>
  <c r="F227" i="25"/>
  <c r="F226" i="25"/>
  <c r="F225" i="25"/>
  <c r="F224" i="25"/>
  <c r="F223" i="25"/>
  <c r="F222" i="25"/>
  <c r="F221" i="25"/>
  <c r="G219" i="25"/>
  <c r="G218" i="25"/>
  <c r="G221" i="25"/>
  <c r="G223" i="25"/>
  <c r="G225" i="25"/>
  <c r="G227" i="25"/>
  <c r="F25" i="9"/>
  <c r="F23" i="9"/>
  <c r="F21" i="9"/>
  <c r="F19" i="9"/>
  <c r="F17" i="9"/>
  <c r="F14" i="9"/>
  <c r="F12" i="9"/>
  <c r="F18" i="9"/>
  <c r="F22" i="9"/>
  <c r="F26" i="9"/>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09" i="25"/>
  <c r="F211" i="25"/>
  <c r="F213" i="25"/>
  <c r="G217" i="25"/>
  <c r="G220" i="25" s="1"/>
  <c r="F219" i="25"/>
  <c r="F220" i="25" s="1"/>
  <c r="G222" i="25"/>
  <c r="G224" i="25"/>
  <c r="G226" i="25"/>
  <c r="F13" i="9"/>
  <c r="F16" i="9"/>
  <c r="F20" i="9"/>
  <c r="F24" i="9"/>
  <c r="F209" i="9"/>
  <c r="F210" i="9"/>
  <c r="F211" i="9"/>
  <c r="F212" i="9"/>
  <c r="F213" i="9"/>
  <c r="F231" i="9"/>
  <c r="F232" i="9"/>
  <c r="F233" i="9"/>
  <c r="F234" i="9"/>
  <c r="F235" i="9"/>
  <c r="F310" i="9"/>
  <c r="F311" i="9"/>
  <c r="F312" i="9"/>
  <c r="F313" i="9"/>
  <c r="F314" i="9"/>
  <c r="F332" i="9"/>
  <c r="F333" i="9"/>
  <c r="F334" i="9"/>
  <c r="F335" i="9"/>
  <c r="F336" i="9"/>
  <c r="F22" i="26"/>
  <c r="F23" i="26"/>
  <c r="F24" i="26"/>
  <c r="F25" i="26"/>
  <c r="F26" i="26"/>
  <c r="F27" i="26"/>
  <c r="F28" i="26"/>
  <c r="F29" i="26"/>
  <c r="F30" i="26"/>
  <c r="F31" i="26"/>
  <c r="F32" i="26"/>
  <c r="F33" i="26"/>
  <c r="F149" i="26"/>
  <c r="F152" i="26" s="1"/>
  <c r="F151" i="26"/>
  <c r="F154" i="26"/>
  <c r="F156" i="26"/>
  <c r="F158" i="26"/>
  <c r="F164" i="26"/>
  <c r="G158" i="29"/>
  <c r="G159" i="29"/>
  <c r="G160" i="29"/>
  <c r="G161" i="29"/>
  <c r="G162" i="29"/>
  <c r="G180" i="29"/>
  <c r="G181" i="29"/>
  <c r="G182" i="29"/>
  <c r="G183" i="29"/>
  <c r="G184" i="2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15" i="9" l="1"/>
  <c r="G195" i="9"/>
  <c r="F309" i="9"/>
  <c r="G127" i="25"/>
  <c r="G153" i="25"/>
  <c r="F179" i="25"/>
  <c r="G77" i="25"/>
  <c r="F208" i="25"/>
  <c r="F37" i="26"/>
</calcChain>
</file>

<file path=xl/sharedStrings.xml><?xml version="1.0" encoding="utf-8"?>
<sst xmlns="http://schemas.openxmlformats.org/spreadsheetml/2006/main" count="2484" uniqueCount="1807">
  <si>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</si>
  <si>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</si>
  <si>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</si>
  <si>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</si>
  <si>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</si>
  <si>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</si>
  <si>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</si>
  <si>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</si>
  <si>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</si>
  <si>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</si>
  <si>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</si>
  <si>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</si>
  <si>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</si>
  <si>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</si>
  <si>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</si>
  <si>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</si>
  <si>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</si>
  <si>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</si>
  <si>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</si>
  <si>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</si>
  <si>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</si>
  <si>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</si>
  <si>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</si>
  <si>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</si>
  <si>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</si>
  <si>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</si>
  <si>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</si>
  <si>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</si>
  <si>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</si>
  <si>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</si>
  <si>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</si>
  <si>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</si>
  <si>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</si>
  <si>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</si>
  <si>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</si>
  <si>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</si>
  <si>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</si>
  <si>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</si>
  <si>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</si>
  <si>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</si>
  <si>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</si>
  <si>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</si>
  <si>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</si>
  <si>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</si>
  <si>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</si>
  <si>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</si>
  <si>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</si>
  <si>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</si>
  <si>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</si>
  <si>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</si>
  <si>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</si>
  <si>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</si>
  <si>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</si>
  <si>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</si>
  <si>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</si>
  <si>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</si>
  <si>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</si>
  <si>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</si>
  <si>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</si>
  <si>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</si>
  <si>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</si>
  <si>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</si>
  <si>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</si>
  <si>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</si>
  <si>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</si>
  <si>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</si>
  <si>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</si>
  <si>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</si>
  <si>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</si>
  <si>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</si>
  <si>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</si>
  <si>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</si>
  <si>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</si>
  <si>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</si>
  <si>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</si>
  <si>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</si>
  <si>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</si>
  <si>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</si>
  <si>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</si>
  <si>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</si>
  <si>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</si>
  <si>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</si>
  <si>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</si>
  <si>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</si>
  <si>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</si>
  <si>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</si>
  <si>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</si>
  <si>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</si>
  <si>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</si>
  <si>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</si>
  <si>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</si>
  <si>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</si>
  <si>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</si>
  <si>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</si>
  <si>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</si>
  <si>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</si>
  <si>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</si>
  <si>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</si>
  <si>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</si>
  <si>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</si>
  <si>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</si>
  <si>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</si>
  <si>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</si>
  <si>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</si>
  <si>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</si>
  <si>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</si>
  <si>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</si>
  <si>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</si>
  <si>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</si>
  <si>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</si>
  <si>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</si>
  <si>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</si>
  <si>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</si>
  <si>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</si>
  <si>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</si>
  <si>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</si>
  <si>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</si>
  <si>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</si>
  <si>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</si>
  <si>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</si>
  <si>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</si>
  <si>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</si>
  <si>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</si>
  <si>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</si>
  <si>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</si>
  <si>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</si>
  <si>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</si>
  <si>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</si>
  <si>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</si>
  <si>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</si>
  <si>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</si>
  <si>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</si>
  <si>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</si>
  <si>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</si>
  <si>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</si>
  <si>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</si>
  <si>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</si>
  <si>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</si>
  <si>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</si>
  <si>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</si>
  <si>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</si>
  <si>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</si>
  <si>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</si>
  <si>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</si>
  <si>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</si>
  <si>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</si>
  <si>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</si>
  <si>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</si>
  <si>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</si>
  <si>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</si>
  <si>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</si>
  <si>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</si>
  <si>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</si>
  <si>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</si>
  <si>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</si>
  <si>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</si>
  <si>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</si>
  <si>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</si>
  <si>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</si>
  <si>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</si>
  <si>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</si>
  <si>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</si>
  <si>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</si>
  <si>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</si>
  <si>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</si>
  <si>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</si>
  <si>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</si>
  <si>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</si>
  <si>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</si>
  <si>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</si>
  <si>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</si>
  <si>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</si>
  <si>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</si>
  <si>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</si>
  <si>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</si>
  <si>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</si>
  <si>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</si>
  <si>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</si>
  <si>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</si>
  <si>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</si>
  <si>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</si>
  <si>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</si>
  <si>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</si>
  <si>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</si>
  <si>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</si>
  <si>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</si>
  <si>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</si>
  <si>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</si>
  <si>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</si>
  <si>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</si>
  <si>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</si>
  <si>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</si>
  <si>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</si>
  <si>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</si>
  <si>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</si>
  <si>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</si>
  <si>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</si>
  <si>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</si>
  <si>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</si>
  <si>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</si>
  <si>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</si>
  <si>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</si>
  <si>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</si>
  <si>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</si>
  <si>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</si>
  <si>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</si>
  <si>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</si>
  <si>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</si>
  <si>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</si>
  <si>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</si>
  <si>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</si>
  <si>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</si>
  <si>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</si>
  <si>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</si>
  <si>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</si>
  <si>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</si>
  <si>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</si>
  <si>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</si>
  <si>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</si>
  <si>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</si>
  <si>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</si>
  <si>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</si>
  <si>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</si>
  <si>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</si>
  <si>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</si>
  <si>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</si>
  <si>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</si>
  <si>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</si>
  <si>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</si>
  <si>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</si>
  <si>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</si>
  <si>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</si>
  <si>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</si>
  <si>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</si>
  <si>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</si>
  <si>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</si>
  <si>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</si>
  <si>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</si>
  <si>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</si>
  <si>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</si>
  <si>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</si>
  <si>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</si>
  <si>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</si>
  <si>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</si>
  <si>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</si>
  <si>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</si>
  <si>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</si>
  <si>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</si>
  <si>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</si>
  <si>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</si>
  <si>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</si>
  <si>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</si>
  <si>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</si>
  <si>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</si>
  <si>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</si>
  <si>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</si>
  <si>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</si>
  <si>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</si>
  <si>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</si>
  <si>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</si>
  <si>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</si>
  <si>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</si>
  <si>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</si>
  <si>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</si>
  <si>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</si>
  <si>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</si>
  <si>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</si>
  <si>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</si>
  <si>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</si>
  <si>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</si>
  <si>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</si>
  <si>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</si>
  <si>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</si>
  <si>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</si>
  <si>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</si>
  <si>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</si>
  <si>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</si>
  <si>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</si>
  <si>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</si>
  <si>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</si>
  <si>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</si>
  <si>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</si>
  <si>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</si>
  <si>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</si>
  <si>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</si>
  <si>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</si>
  <si>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</si>
  <si>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</si>
  <si>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</si>
  <si>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</si>
  <si>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</si>
  <si>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</si>
  <si>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</si>
  <si>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</si>
  <si>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</si>
  <si>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</si>
  <si>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</si>
  <si>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</si>
  <si>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</si>
  <si>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</si>
  <si>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</si>
  <si>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</si>
  <si>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</si>
  <si>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</si>
  <si>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</si>
  <si>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</si>
  <si>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</si>
  <si>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</si>
  <si>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</si>
  <si>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</si>
  <si>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</si>
  <si>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</si>
  <si>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</si>
  <si>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</si>
  <si>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</si>
  <si>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</si>
  <si>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</si>
  <si>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</si>
  <si>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</si>
  <si>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</si>
  <si>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</si>
  <si>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</si>
  <si>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</si>
  <si>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</si>
  <si>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</si>
  <si>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</si>
  <si>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</si>
  <si>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</si>
  <si>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</si>
  <si>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</si>
  <si>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</si>
  <si>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</si>
  <si>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</si>
  <si>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</si>
  <si>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</si>
  <si>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</si>
  <si>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</si>
  <si>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</si>
  <si>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</si>
  <si>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</si>
  <si>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</si>
  <si>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</si>
  <si>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</si>
  <si>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</si>
  <si>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</si>
  <si>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</si>
  <si>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</si>
  <si>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</si>
  <si>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</si>
  <si>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</si>
  <si>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</si>
  <si>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</si>
  <si>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</si>
  <si>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</si>
  <si>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</si>
  <si>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</si>
  <si>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</si>
  <si>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</si>
  <si>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</si>
  <si>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</si>
  <si>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</si>
  <si>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</si>
  <si>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</si>
  <si>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</si>
  <si>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</si>
  <si>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</si>
  <si>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</si>
  <si>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</si>
  <si>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</si>
  <si>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</si>
  <si>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</si>
  <si>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</si>
  <si>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</si>
  <si>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</si>
  <si>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</si>
  <si>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</si>
  <si>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</si>
  <si>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</si>
  <si>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</si>
  <si>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</si>
  <si>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</si>
  <si>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</si>
  <si>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</si>
  <si>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</si>
  <si>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</si>
  <si>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</si>
  <si>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</si>
  <si>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</si>
  <si>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</si>
  <si>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</si>
  <si>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</si>
  <si>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</si>
  <si>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</si>
  <si>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</si>
  <si>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</si>
  <si>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</si>
  <si>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</si>
  <si>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</si>
  <si>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</si>
  <si>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</si>
  <si>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</si>
  <si>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</si>
  <si>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</si>
  <si>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</si>
  <si>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</si>
  <si>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</si>
  <si>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</si>
  <si>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</si>
  <si>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</si>
  <si>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</si>
  <si>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</si>
  <si>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</si>
  <si>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</si>
  <si>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</si>
  <si>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</si>
  <si>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</si>
  <si>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</si>
  <si>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</si>
  <si>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</si>
  <si>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</si>
  <si>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</si>
  <si>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</si>
  <si>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</si>
  <si>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</si>
  <si>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</si>
  <si>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</si>
  <si>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</si>
  <si>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</si>
  <si>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</si>
  <si>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</si>
  <si>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</si>
  <si>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</si>
  <si>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</si>
  <si>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</si>
  <si>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</si>
  <si>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</si>
  <si>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</si>
  <si>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</si>
  <si>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</si>
  <si>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</si>
  <si>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</si>
  <si>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</si>
  <si>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</si>
  <si>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</si>
  <si>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</si>
  <si>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</si>
  <si>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</si>
  <si>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</si>
  <si>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</si>
  <si>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</si>
  <si>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</si>
  <si>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</si>
  <si>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</si>
  <si>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</si>
  <si>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</si>
  <si>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</si>
  <si>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</si>
  <si>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</si>
  <si>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</si>
  <si>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</si>
  <si>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</si>
  <si>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</si>
  <si>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</si>
  <si>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</si>
  <si>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</si>
  <si>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</si>
  <si>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</si>
  <si>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</si>
  <si>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</si>
  <si>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</si>
  <si>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</si>
  <si>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</si>
  <si>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</si>
  <si>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</si>
  <si>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</si>
  <si>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</si>
  <si>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</si>
  <si>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</si>
  <si>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</si>
  <si>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</si>
  <si>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</si>
  <si>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</si>
  <si>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</si>
  <si>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</si>
  <si>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</si>
  <si>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</si>
  <si>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</si>
  <si>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</si>
  <si>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</si>
  <si>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</si>
  <si>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</si>
  <si>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</si>
  <si>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</si>
  <si>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</si>
  <si>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</si>
  <si>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</si>
  <si>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</si>
  <si>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</si>
  <si>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</si>
  <si>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</si>
  <si>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</si>
  <si>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</si>
  <si>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</si>
  <si>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</si>
  <si>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</si>
  <si>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</si>
  <si>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</si>
  <si>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</si>
  <si>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</si>
  <si>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</si>
  <si>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</si>
  <si>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</si>
  <si>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</si>
  <si>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</si>
  <si>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</si>
  <si>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</si>
  <si>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</si>
  <si>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</si>
  <si>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</si>
  <si>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</si>
  <si>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</si>
  <si>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</si>
  <si>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</si>
  <si>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</si>
  <si>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</si>
  <si>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</si>
  <si>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</si>
  <si>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</si>
  <si>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</si>
  <si>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</si>
  <si>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</si>
  <si>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</si>
  <si>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</si>
  <si>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</si>
  <si>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</si>
  <si>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</si>
  <si>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</si>
  <si>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</si>
  <si>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</si>
  <si>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</si>
  <si>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</si>
  <si>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</si>
  <si>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</si>
  <si>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</si>
  <si>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</si>
  <si>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</si>
  <si>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</si>
  <si>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</si>
  <si>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</si>
  <si>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</si>
  <si>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</si>
  <si>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</si>
  <si>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</si>
  <si>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</si>
  <si>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</si>
  <si>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</si>
  <si>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</si>
  <si>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</si>
  <si>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</si>
  <si>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</si>
  <si>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</si>
  <si>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</si>
  <si>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</si>
  <si>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</si>
  <si>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</si>
  <si>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</si>
  <si>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</si>
  <si>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</si>
  <si>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</si>
  <si>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</si>
  <si>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</si>
  <si>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</si>
  <si>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</si>
  <si>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</si>
  <si>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</si>
  <si>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</si>
  <si>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</si>
  <si>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</si>
  <si>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</si>
  <si>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</si>
  <si>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</si>
  <si>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</si>
  <si>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</si>
  <si>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</si>
  <si>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</si>
  <si>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</si>
  <si>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</si>
  <si>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</si>
  <si>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</si>
  <si>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</si>
  <si>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</si>
  <si>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</si>
  <si>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</si>
  <si>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</si>
  <si>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</si>
  <si>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</si>
  <si>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</si>
  <si>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</si>
  <si>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</si>
  <si>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</si>
  <si>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</si>
  <si>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</si>
  <si>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</si>
  <si>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</si>
  <si>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</si>
  <si>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</si>
  <si>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</si>
  <si>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</si>
  <si>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</si>
  <si>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</si>
  <si>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</si>
  <si>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</si>
  <si>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</si>
  <si>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</si>
  <si>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</si>
  <si>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</si>
  <si>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</si>
  <si>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</si>
  <si>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</si>
  <si>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</si>
  <si>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</si>
  <si>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</si>
  <si>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</si>
  <si>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</si>
  <si>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</si>
  <si>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</si>
  <si>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</si>
  <si>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</si>
  <si>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</si>
  <si>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</si>
  <si>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</si>
  <si>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</si>
  <si>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</si>
  <si>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</si>
  <si>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</si>
  <si>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</si>
  <si>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</si>
  <si>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</si>
  <si>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</si>
  <si>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</si>
  <si>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</si>
  <si>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</si>
  <si>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</si>
  <si>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</si>
  <si>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</si>
  <si>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</si>
  <si>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</si>
  <si>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</si>
  <si>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</si>
  <si>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</si>
  <si>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</si>
  <si>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</si>
  <si>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</si>
  <si>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</si>
  <si>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</si>
  <si>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</si>
  <si>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</si>
  <si>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</si>
  <si>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</si>
  <si>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</si>
  <si>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</si>
  <si>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</si>
  <si>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</si>
  <si>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</si>
  <si>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</si>
  <si>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</si>
  <si>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</si>
  <si>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</si>
  <si>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</si>
  <si>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</si>
  <si>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</si>
  <si>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</si>
  <si>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</si>
  <si>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</si>
  <si>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</si>
  <si>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</si>
  <si>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</si>
  <si>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</si>
  <si>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</si>
  <si>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</si>
  <si>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</si>
  <si>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</si>
  <si>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</si>
  <si>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</si>
  <si>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</si>
  <si>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</si>
  <si>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</si>
  <si>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</si>
  <si>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</si>
  <si>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</si>
  <si>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</si>
  <si>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</si>
  <si>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</si>
  <si>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</si>
  <si>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</si>
  <si>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</si>
  <si>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</si>
  <si>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</si>
  <si>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</si>
  <si>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</si>
  <si>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</si>
  <si>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</si>
  <si>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</si>
  <si>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</si>
  <si>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</si>
  <si>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</si>
  <si>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</si>
  <si>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</si>
  <si>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</si>
  <si>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</si>
  <si>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</si>
  <si>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</si>
  <si>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</si>
  <si>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</si>
  <si>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</si>
  <si>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</si>
  <si>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</si>
  <si>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</si>
  <si>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</si>
  <si>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</si>
  <si>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</si>
  <si>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</si>
  <si>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</si>
  <si>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</si>
  <si>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</si>
  <si>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</si>
  <si>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</si>
  <si>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</si>
  <si>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</si>
  <si>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</si>
  <si>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</si>
  <si>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</si>
  <si>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</si>
  <si>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</si>
  <si>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</si>
  <si>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</si>
  <si>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</si>
  <si>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</si>
  <si>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</si>
  <si>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</si>
  <si>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</si>
  <si>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</si>
  <si>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</si>
  <si>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</si>
  <si>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</si>
  <si>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</si>
  <si>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</si>
  <si>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</si>
  <si>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</si>
  <si>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</si>
  <si>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</si>
  <si>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</si>
  <si>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</si>
  <si>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</si>
  <si>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</si>
  <si>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</si>
  <si>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</si>
  <si>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</si>
  <si>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</si>
  <si>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</si>
  <si>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</si>
  <si>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</si>
  <si>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</si>
  <si>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</si>
  <si>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</si>
  <si>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</si>
  <si>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</si>
  <si>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</si>
  <si>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</si>
  <si>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</si>
  <si>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</si>
  <si>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</si>
  <si>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</si>
  <si>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</si>
  <si>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</si>
  <si>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</si>
  <si>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</si>
  <si>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</si>
  <si>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</si>
  <si>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</si>
  <si>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</si>
  <si>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</si>
  <si>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</si>
  <si>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</si>
  <si>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</si>
  <si>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</si>
  <si>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</si>
  <si>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</si>
  <si>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</si>
  <si>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</si>
  <si>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</si>
  <si>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</si>
  <si>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</si>
  <si>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</si>
  <si>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</si>
  <si>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</si>
  <si>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</si>
  <si>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</si>
  <si>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</si>
  <si>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</si>
  <si>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</si>
  <si>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</si>
  <si>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</si>
  <si>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</si>
  <si>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</si>
  <si>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</si>
  <si>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</si>
  <si>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</si>
  <si>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</si>
  <si>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</si>
  <si>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</si>
  <si>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</si>
  <si>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</si>
  <si>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</si>
  <si>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</si>
  <si>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</si>
  <si>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</si>
  <si>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</si>
  <si>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</si>
  <si>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</si>
  <si>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</si>
  <si>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</si>
  <si>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</si>
  <si>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</si>
  <si>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</si>
  <si>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</si>
  <si>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</si>
  <si>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</si>
  <si>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</si>
  <si>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</si>
  <si>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</si>
  <si>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</si>
  <si>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</si>
  <si>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</si>
  <si>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</si>
  <si>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</si>
  <si>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</si>
  <si>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</si>
  <si>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</si>
  <si>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</si>
  <si>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</si>
  <si>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</si>
  <si>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</si>
  <si>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</si>
  <si>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</si>
  <si>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</si>
  <si>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</si>
  <si>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</si>
  <si>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</si>
  <si>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</si>
  <si>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</si>
  <si>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</si>
  <si>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</si>
  <si>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</si>
  <si>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</si>
  <si>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</si>
  <si>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</si>
  <si>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</si>
  <si>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</si>
  <si>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</si>
  <si>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</si>
  <si>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</si>
  <si>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</si>
  <si>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</si>
  <si>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</si>
  <si>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</si>
  <si>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</si>
  <si>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</si>
  <si>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</si>
  <si>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</si>
  <si>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</si>
  <si>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</si>
  <si>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</si>
  <si>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</si>
  <si>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</si>
  <si>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</si>
  <si>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</si>
  <si>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</si>
  <si>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</si>
  <si>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</si>
  <si>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</si>
  <si>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</si>
  <si>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</si>
  <si>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</si>
  <si>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</si>
  <si>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</si>
  <si>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</si>
  <si>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</si>
  <si>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</si>
  <si>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</si>
  <si>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</si>
  <si>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</si>
  <si>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</si>
  <si>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</si>
  <si>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</si>
  <si>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</si>
  <si>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</si>
  <si>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</si>
  <si>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</si>
  <si>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</si>
  <si>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</si>
  <si>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</si>
  <si>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</si>
  <si>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</si>
  <si>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</si>
  <si>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</si>
  <si>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</si>
  <si>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</si>
  <si>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</si>
  <si>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</si>
  <si>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</si>
  <si>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</si>
  <si>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</si>
  <si>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</si>
  <si>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</si>
  <si>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</si>
  <si>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</si>
  <si>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</si>
  <si>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</si>
  <si>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</si>
  <si>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</si>
  <si>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</si>
  <si>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</si>
  <si>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</si>
  <si>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</si>
  <si>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</si>
  <si>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</si>
  <si>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</si>
  <si>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</si>
  <si>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</si>
  <si>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</si>
  <si>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</si>
  <si>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</si>
  <si>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</si>
  <si>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</si>
  <si>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</si>
  <si>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</si>
  <si>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</si>
  <si>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</si>
  <si>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</si>
  <si>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</si>
  <si>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</si>
  <si>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</si>
  <si>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</si>
  <si>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</si>
  <si>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</si>
  <si>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</si>
  <si>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</si>
  <si>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</si>
  <si>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</si>
  <si>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</si>
  <si>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</si>
  <si>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</si>
  <si>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</si>
  <si>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</si>
  <si>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</si>
  <si>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</si>
  <si>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</si>
  <si>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</si>
  <si>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</si>
  <si>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</si>
  <si>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</si>
  <si>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</si>
  <si>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</si>
  <si>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</si>
  <si>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</si>
  <si>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</si>
  <si>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</si>
  <si>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</si>
  <si>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</si>
  <si>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</si>
  <si>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</si>
  <si>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</si>
  <si>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</si>
  <si>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</si>
  <si>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</si>
  <si>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</si>
  <si>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</si>
  <si>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</si>
  <si>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</si>
  <si>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</si>
  <si>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</si>
  <si>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</si>
  <si>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</si>
  <si>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</si>
  <si>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</si>
  <si>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</si>
  <si>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</si>
  <si>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</si>
  <si>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</si>
  <si>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</si>
  <si>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</si>
  <si>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</si>
  <si>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</si>
  <si>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</si>
  <si>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</si>
  <si>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</si>
  <si>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</si>
  <si>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</si>
  <si>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</si>
  <si>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</si>
  <si>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</si>
  <si>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</si>
  <si>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</si>
  <si>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</si>
  <si>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</si>
  <si>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</si>
  <si>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</si>
  <si>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</si>
  <si>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</si>
  <si>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</si>
  <si>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</si>
  <si>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</si>
  <si>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</si>
  <si>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</si>
  <si>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</si>
  <si>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</si>
  <si>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</si>
  <si>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</si>
  <si>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</si>
  <si>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</si>
  <si>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</si>
  <si>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</si>
  <si>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</si>
  <si>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</si>
  <si>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</si>
  <si>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</si>
  <si>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</si>
  <si>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</si>
  <si>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</si>
  <si>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</si>
  <si>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</si>
  <si>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</si>
  <si>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</si>
  <si>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</si>
  <si>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</si>
  <si>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</si>
  <si>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</si>
  <si>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</si>
  <si>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</si>
  <si>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</si>
  <si>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</si>
  <si>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</si>
  <si>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</si>
  <si>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</si>
  <si>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</si>
  <si>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</si>
  <si>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</si>
  <si>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</si>
  <si>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</si>
  <si>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</si>
  <si>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</si>
  <si>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</si>
  <si>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</si>
  <si>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</si>
  <si>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</si>
  <si>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</si>
  <si>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</si>
  <si>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</si>
  <si>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</si>
  <si>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</si>
  <si>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</si>
  <si>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</si>
  <si>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</si>
  <si>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</si>
  <si>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</si>
  <si>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</si>
  <si>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</si>
  <si>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</si>
  <si>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</si>
  <si>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</si>
  <si>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</si>
  <si>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</si>
  <si>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</si>
  <si>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</si>
  <si>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</si>
  <si>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</si>
  <si>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</si>
  <si>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</si>
  <si>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</si>
  <si>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</si>
  <si>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</si>
  <si>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</si>
  <si>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</si>
  <si>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</si>
  <si>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</si>
  <si>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</si>
  <si>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</si>
  <si>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</si>
  <si>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</si>
  <si>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</si>
  <si>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</si>
  <si>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</si>
  <si>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</si>
  <si>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</si>
  <si>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</si>
  <si>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</si>
  <si>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</si>
  <si>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</si>
  <si>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</si>
  <si>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</si>
  <si>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</si>
  <si>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</si>
  <si>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</si>
  <si>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</si>
  <si>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</si>
  <si>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</si>
  <si>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</si>
  <si>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</si>
  <si>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</si>
  <si>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</si>
  <si>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</si>
  <si>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</si>
  <si>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</si>
  <si>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</si>
  <si>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</si>
  <si>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</si>
  <si>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</si>
  <si>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</si>
  <si>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</si>
  <si>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</si>
  <si>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</si>
  <si>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</si>
  <si>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</si>
  <si>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</si>
  <si>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</si>
  <si>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</si>
  <si>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</si>
  <si>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</si>
  <si>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</si>
  <si>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</si>
  <si>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</si>
  <si>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</si>
  <si>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</si>
  <si>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</si>
  <si>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</si>
  <si>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</si>
  <si>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</si>
  <si>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</si>
  <si>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</si>
  <si>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</si>
  <si>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</si>
  <si>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</si>
  <si>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</si>
  <si>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</si>
  <si>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</si>
  <si>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</si>
  <si>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</si>
  <si>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</si>
  <si>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</si>
  <si>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</si>
  <si>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</si>
  <si>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</si>
  <si>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</si>
  <si>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</si>
  <si>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</si>
  <si>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</si>
  <si>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</si>
  <si>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</si>
  <si>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</si>
  <si>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</si>
  <si>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</si>
  <si>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</si>
  <si>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</si>
  <si>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</si>
  <si>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</si>
  <si>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</si>
  <si>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</si>
  <si>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</si>
  <si>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</si>
  <si>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</si>
  <si>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</si>
  <si>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</si>
  <si>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</si>
  <si>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</si>
  <si>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</si>
  <si>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</si>
  <si>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</si>
  <si>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</si>
  <si>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</si>
  <si>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</si>
  <si>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</si>
  <si>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</si>
  <si>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</si>
  <si>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</si>
  <si>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</si>
  <si>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</si>
  <si>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</si>
  <si>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</si>
  <si>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</si>
  <si>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</si>
  <si>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</si>
  <si>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</si>
  <si>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</si>
  <si>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</si>
  <si>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</si>
  <si>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</si>
  <si>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</si>
  <si>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</si>
  <si>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</si>
  <si>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</si>
  <si>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</si>
  <si>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</si>
  <si>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</si>
  <si>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</si>
  <si>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</si>
  <si>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</si>
  <si>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</si>
  <si>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</si>
  <si>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</si>
  <si>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</si>
  <si>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</si>
  <si>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</si>
  <si>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</si>
  <si>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</si>
  <si>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</si>
  <si>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</si>
  <si>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</si>
  <si>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</si>
  <si>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</si>
  <si>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</si>
  <si>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</si>
  <si>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</si>
  <si>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</si>
  <si>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</si>
  <si>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</si>
  <si>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</si>
  <si>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</si>
  <si>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</si>
  <si>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</si>
  <si>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</si>
  <si>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</si>
  <si>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</si>
  <si>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</si>
  <si>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</si>
  <si>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</si>
  <si>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</si>
  <si>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</si>
  <si>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</si>
  <si>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</si>
  <si>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</si>
  <si>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</si>
  <si>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</si>
  <si>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</si>
  <si>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</si>
  <si>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</si>
  <si>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</si>
  <si>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</si>
  <si>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</si>
  <si>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</si>
  <si>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</si>
  <si>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</si>
  <si>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</si>
  <si>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</si>
  <si>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</si>
  <si>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</si>
  <si>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</si>
  <si>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</si>
  <si>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</si>
  <si>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</si>
  <si>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</si>
  <si>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</si>
  <si>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</si>
  <si>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</si>
  <si>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</si>
  <si>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</si>
  <si>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</si>
  <si>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</si>
  <si>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</si>
  <si>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</si>
  <si>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</si>
  <si>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</si>
  <si>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</si>
  <si>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</si>
  <si>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</si>
  <si>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</si>
  <si>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</si>
  <si>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</si>
  <si>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</si>
  <si>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</si>
  <si>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</si>
  <si>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</si>
  <si>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</si>
  <si>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</si>
  <si>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</si>
  <si>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</si>
  <si>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</si>
  <si>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</si>
  <si>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</si>
  <si>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</si>
  <si>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</si>
  <si>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</si>
  <si>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</si>
  <si>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</si>
  <si>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</si>
  <si>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</si>
  <si>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</si>
  <si>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</si>
  <si>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</si>
  <si>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</si>
  <si>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</si>
  <si>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</si>
  <si>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</si>
  <si>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</si>
  <si>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</si>
  <si>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</si>
  <si>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</si>
  <si>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</si>
  <si>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</si>
  <si>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</si>
  <si>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</si>
  <si>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</si>
  <si>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</si>
  <si>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</si>
  <si>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</si>
  <si>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</si>
  <si>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</si>
  <si>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</si>
  <si>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</si>
  <si>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</si>
  <si>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</si>
  <si>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</si>
  <si>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</si>
  <si>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</si>
  <si>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</si>
  <si>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</si>
  <si>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</si>
  <si>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</si>
  <si>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</si>
  <si>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</si>
  <si>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</si>
  <si>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</si>
  <si>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</si>
  <si>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</si>
  <si>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</si>
  <si>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</si>
  <si>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</si>
  <si>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</si>
  <si>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</si>
  <si>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</si>
  <si>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</si>
  <si>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</si>
  <si>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</si>
  <si>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</si>
  <si>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</si>
  <si>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</si>
  <si>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</si>
  <si>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</si>
  <si>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</si>
  <si>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</si>
  <si>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</si>
  <si>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</si>
  <si>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</si>
  <si>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</si>
  <si>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</si>
  <si>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</si>
  <si>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</si>
  <si>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</si>
  <si>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</si>
  <si>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</si>
  <si>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</si>
  <si>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</si>
  <si>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</si>
  <si>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</si>
  <si>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</si>
  <si>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</si>
  <si>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</si>
  <si>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</si>
  <si>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</si>
  <si>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</si>
  <si>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</si>
  <si>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</si>
  <si>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</si>
  <si>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</si>
  <si>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</si>
  <si>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</si>
  <si>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</si>
  <si>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</si>
  <si>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</si>
  <si>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</si>
  <si>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</si>
  <si>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</si>
  <si>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</si>
  <si>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</si>
  <si>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</si>
  <si>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</si>
  <si>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</si>
  <si>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</si>
  <si>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</si>
  <si>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</si>
  <si>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</si>
  <si>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</si>
  <si>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</si>
  <si>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</si>
  <si>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</si>
  <si>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</si>
  <si>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</si>
  <si>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</si>
  <si>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</si>
  <si>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</si>
  <si>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</si>
  <si>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</si>
  <si>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</si>
  <si>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</si>
  <si>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</si>
  <si>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</si>
  <si>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</si>
  <si>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</si>
  <si>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</si>
  <si>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</si>
  <si>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</si>
  <si>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</si>
  <si>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</si>
  <si>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</si>
  <si>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</si>
  <si>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</si>
  <si>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</si>
  <si>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</si>
  <si>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</si>
  <si>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</si>
  <si>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</si>
  <si>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</si>
  <si>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</si>
  <si>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</si>
  <si>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</si>
  <si>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</si>
  <si>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</si>
  <si>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</si>
  <si>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</si>
  <si>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</si>
  <si>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</si>
  <si>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</si>
  <si>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</si>
  <si>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</si>
  <si>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</si>
  <si>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</si>
  <si>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</si>
  <si>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</si>
  <si>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</si>
  <si>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</si>
  <si>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</si>
  <si>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</si>
  <si>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</si>
  <si>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</si>
  <si>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</si>
  <si>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</si>
  <si>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</si>
  <si>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</si>
  <si>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</si>
  <si>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</si>
  <si>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</si>
  <si>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</si>
  <si>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</si>
  <si>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</si>
  <si>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</si>
  <si>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</si>
  <si>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</si>
  <si>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</si>
  <si>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</si>
  <si>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</si>
  <si>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</si>
  <si>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</si>
  <si>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</si>
  <si>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</si>
  <si>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</si>
  <si>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</si>
  <si>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</si>
  <si>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</si>
  <si>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</si>
  <si>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</si>
  <si>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</si>
  <si>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</si>
  <si>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</si>
  <si>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</si>
  <si>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</si>
  <si>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</si>
  <si>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</si>
  <si>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</si>
  <si>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</si>
  <si>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</si>
  <si>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</si>
  <si>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</si>
  <si>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</si>
  <si>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</si>
  <si>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</si>
  <si>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</si>
  <si>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</si>
  <si>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</si>
  <si>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</si>
  <si>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</si>
  <si>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</si>
  <si>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</si>
  <si>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</si>
  <si>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</si>
  <si>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</si>
  <si>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</si>
  <si>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</si>
  <si>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</si>
  <si>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</si>
  <si>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</si>
  <si>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</si>
  <si>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</si>
  <si>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</si>
  <si>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</si>
  <si>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</si>
  <si>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</si>
  <si>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</si>
  <si>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</si>
  <si>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</si>
  <si>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</si>
  <si>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</si>
  <si>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</si>
  <si>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</si>
  <si>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</si>
  <si>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</si>
  <si>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</si>
  <si>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</si>
  <si>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</si>
  <si>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</si>
  <si>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</si>
  <si>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</si>
  <si>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</si>
  <si>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</si>
  <si>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</si>
  <si>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</si>
  <si>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</si>
  <si>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</si>
  <si>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</si>
  <si>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</si>
  <si>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</si>
  <si>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</si>
  <si>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</si>
  <si>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</si>
  <si>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</si>
  <si>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</si>
  <si>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</si>
  <si>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</si>
  <si>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</si>
  <si>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</si>
  <si>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</si>
  <si>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</si>
  <si>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</si>
  <si>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</si>
  <si>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</si>
  <si>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</si>
  <si>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</si>
  <si>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</si>
  <si>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</si>
  <si>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</si>
  <si>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</si>
  <si>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</si>
  <si>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</si>
  <si>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</si>
  <si>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</si>
  <si>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</si>
  <si>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</si>
  <si>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</si>
  <si>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</si>
  <si>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</si>
  <si>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</si>
  <si>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</si>
  <si>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</si>
  <si>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</si>
  <si>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</si>
  <si>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</si>
  <si>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</si>
  <si>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</si>
  <si>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</si>
  <si>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</si>
  <si>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</si>
  <si>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</si>
  <si>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</si>
  <si>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</si>
  <si>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</si>
  <si>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</si>
  <si>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</si>
  <si>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</si>
  <si>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</si>
  <si>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</si>
  <si>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</si>
  <si>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</si>
  <si>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</si>
  <si>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</si>
  <si>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</si>
  <si>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</si>
  <si>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</si>
  <si>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</si>
  <si>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</si>
  <si>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</si>
  <si>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</si>
  <si>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</si>
  <si>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</si>
  <si>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</si>
  <si>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</si>
  <si>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</si>
  <si>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</si>
  <si>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</si>
  <si>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</si>
  <si>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</si>
  <si>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</si>
  <si>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</si>
  <si>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</si>
  <si>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</si>
  <si>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</si>
  <si>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</si>
  <si>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</si>
  <si>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</si>
  <si>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</si>
  <si>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</si>
  <si>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</si>
  <si>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</si>
  <si>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</si>
  <si>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</si>
  <si>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</si>
  <si>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</si>
  <si>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</si>
  <si>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</si>
  <si>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</si>
  <si>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</si>
  <si>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</si>
  <si>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</si>
  <si>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</si>
  <si>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</si>
  <si>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</si>
  <si>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</si>
  <si>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</si>
  <si>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</si>
  <si>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</si>
  <si>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</si>
  <si>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</si>
  <si>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</si>
  <si>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</si>
  <si>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</si>
  <si>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</si>
  <si>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</si>
  <si>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</si>
  <si>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</si>
  <si>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</si>
  <si>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</si>
  <si>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</si>
  <si>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</si>
  <si>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</si>
  <si>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</si>
  <si>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</si>
  <si>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</si>
  <si>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</si>
  <si>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</si>
  <si>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</si>
  <si>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</si>
  <si>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</si>
  <si>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</si>
  <si>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</si>
  <si>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</si>
  <si>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</si>
  <si>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</si>
  <si>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</si>
  <si>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</si>
  <si>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</si>
  <si>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</si>
  <si>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</si>
  <si>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</si>
  <si>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</si>
  <si>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</si>
  <si>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</si>
  <si>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</si>
  <si>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</si>
  <si>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</si>
  <si>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</si>
  <si>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</si>
  <si>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</si>
  <si>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</si>
  <si>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</si>
  <si>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</si>
  <si>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</si>
  <si>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</si>
  <si>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</si>
  <si>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</si>
  <si>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</si>
  <si>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</si>
  <si>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</si>
  <si>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</si>
  <si>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</si>
  <si>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</si>
  <si>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</si>
  <si>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</si>
  <si>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</si>
  <si>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</si>
  <si>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</si>
  <si>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</si>
  <si>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</si>
  <si>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</si>
  <si>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</si>
  <si>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</si>
  <si>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</si>
  <si>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</si>
  <si>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</si>
  <si>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</si>
  <si>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</si>
  <si>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</si>
  <si>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</si>
  <si>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</si>
  <si>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</si>
  <si>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</si>
  <si>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</si>
  <si>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</si>
  <si>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</si>
  <si>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</si>
  <si>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</si>
  <si>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</si>
  <si>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</si>
  <si>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</si>
  <si>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</si>
  <si>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</si>
  <si>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</si>
  <si>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</si>
  <si>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</si>
  <si>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</si>
  <si>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</si>
  <si>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</si>
  <si>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</si>
  <si>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</si>
  <si>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</si>
  <si>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</si>
  <si>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</si>
  <si>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</si>
  <si>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</si>
  <si>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</si>
  <si>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</si>
  <si>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</si>
  <si>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</si>
  <si>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</si>
  <si>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</si>
  <si>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</si>
  <si>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</si>
  <si>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</si>
  <si>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</si>
  <si>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</si>
  <si>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</si>
  <si>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</si>
  <si>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</si>
  <si>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</si>
  <si>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</si>
  <si>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</si>
  <si>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</si>
  <si>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</si>
  <si>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</si>
  <si>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</si>
  <si>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</si>
  <si>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</si>
  <si>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</si>
  <si>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</si>
  <si>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</si>
  <si>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</si>
  <si>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</si>
  <si>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</si>
  <si>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</si>
  <si>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</si>
  <si>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</si>
  <si>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</si>
  <si>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</si>
  <si>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</si>
  <si>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</si>
  <si>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</si>
  <si>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</si>
  <si>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</si>
  <si>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</si>
  <si>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</si>
  <si>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</si>
  <si>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</si>
  <si>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</si>
  <si>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</si>
  <si>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</si>
  <si>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</si>
  <si>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</si>
  <si>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</si>
  <si>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</si>
  <si>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</si>
  <si>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</si>
  <si>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</si>
  <si>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</si>
  <si>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</si>
  <si>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</si>
  <si>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</si>
  <si>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</si>
  <si>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</si>
  <si>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</si>
  <si>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</si>
  <si>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</si>
  <si>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01/11/2017</t>
  </si>
  <si>
    <t>Reporting Date: 27/11/2017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</si>
  <si>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</si>
  <si>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</si>
  <si>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</si>
  <si>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</si>
  <si>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</si>
  <si>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</si>
  <si>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</si>
  <si>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</si>
  <si>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</si>
  <si>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[Insert Definition Below]</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</si>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</sst>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september-201722/"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election activeCell="N9" sqref="N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39" zoomScale="70" zoomScaleNormal="70" zoomScalePageLayoutView="80" workbookViewId="0">
      <selection activeCell="I89" sqref="I89"/>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43040</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2151.5792363800001</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0.23193800000000001</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2151.5792363800001</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2151.5792363800001</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19.642862999999998</v>
      </c>
      <c r="D66" s="124">
        <v>10.548328606061949</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0.35138159000000002</v>
      </c>
      <c r="D70" s="124">
        <v>0.41095844999999998</v>
      </c>
      <c r="E70" s="9"/>
      <c r="F70" s="136">
        <f t="shared" ref="F70:F76" si="1">IF($C$77=0,"",IF(C70="[for completion]","",C70/$C$77))</f>
        <v>1.6331333936424962E-4</v>
      </c>
      <c r="G70" s="134">
        <f t="shared" ref="G70:G76" si="2">IF($D$77=0,"",IF(D70="[Mark as ND1 if not relevant]","",D70/$D$77))</f>
        <v>1.9100316783658472E-4</v>
      </c>
      <c r="H70" s="65"/>
      <c r="L70" s="65"/>
      <c r="M70" s="65"/>
    </row>
    <row r="71" spans="1:13" x14ac:dyDescent="0.25">
      <c r="A71" s="101" t="s">
        <v>466</v>
      </c>
      <c r="B71" s="9" t="s">
        <v>5</v>
      </c>
      <c r="C71" s="124">
        <v>0.72306192000000002</v>
      </c>
      <c r="D71" s="124">
        <v>0.77559286000000005</v>
      </c>
      <c r="E71" s="9"/>
      <c r="F71" s="136">
        <f t="shared" si="1"/>
        <v>3.3606102335163862E-4</v>
      </c>
      <c r="G71" s="134">
        <f t="shared" si="2"/>
        <v>3.6047608514057025E-4</v>
      </c>
      <c r="H71" s="65"/>
      <c r="L71" s="65"/>
      <c r="M71" s="65"/>
    </row>
    <row r="72" spans="1:13" x14ac:dyDescent="0.25">
      <c r="A72" s="101" t="s">
        <v>467</v>
      </c>
      <c r="B72" s="9" t="s">
        <v>6</v>
      </c>
      <c r="C72" s="124">
        <v>1.8066297099999999</v>
      </c>
      <c r="D72" s="124">
        <v>2.4831595800000001</v>
      </c>
      <c r="E72" s="9"/>
      <c r="F72" s="136">
        <f t="shared" si="1"/>
        <v>8.3967612228849511E-4</v>
      </c>
      <c r="G72" s="134">
        <f t="shared" si="2"/>
        <v>1.1541102172829476E-3</v>
      </c>
      <c r="H72" s="65"/>
      <c r="L72" s="65"/>
      <c r="M72" s="65"/>
    </row>
    <row r="73" spans="1:13" x14ac:dyDescent="0.25">
      <c r="A73" s="101" t="s">
        <v>468</v>
      </c>
      <c r="B73" s="9" t="s">
        <v>7</v>
      </c>
      <c r="C73" s="124">
        <v>3.52696729</v>
      </c>
      <c r="D73" s="124">
        <v>6.8166815100000004</v>
      </c>
      <c r="E73" s="9"/>
      <c r="F73" s="136">
        <f t="shared" si="1"/>
        <v>1.6392458294652767E-3</v>
      </c>
      <c r="G73" s="134">
        <f t="shared" si="2"/>
        <v>3.1682223897405541E-3</v>
      </c>
      <c r="H73" s="65"/>
      <c r="L73" s="65"/>
      <c r="M73" s="65"/>
    </row>
    <row r="74" spans="1:13" x14ac:dyDescent="0.25">
      <c r="A74" s="101" t="s">
        <v>469</v>
      </c>
      <c r="B74" s="9" t="s">
        <v>8</v>
      </c>
      <c r="C74" s="124">
        <v>5.9216744099999996</v>
      </c>
      <c r="D74" s="124">
        <v>16.659057010000001</v>
      </c>
      <c r="E74" s="9"/>
      <c r="F74" s="136">
        <f t="shared" si="1"/>
        <v>2.7522455645013232E-3</v>
      </c>
      <c r="G74" s="134">
        <f t="shared" si="2"/>
        <v>7.7427113667580356E-3</v>
      </c>
      <c r="H74" s="65"/>
      <c r="L74" s="65"/>
      <c r="M74" s="65"/>
    </row>
    <row r="75" spans="1:13" x14ac:dyDescent="0.25">
      <c r="A75" s="101" t="s">
        <v>470</v>
      </c>
      <c r="B75" s="9" t="s">
        <v>9</v>
      </c>
      <c r="C75" s="124">
        <v>170.00101068999999</v>
      </c>
      <c r="D75" s="124">
        <v>1449.11332748</v>
      </c>
      <c r="E75" s="9"/>
      <c r="F75" s="136">
        <f t="shared" si="1"/>
        <v>7.9012200813028913E-2</v>
      </c>
      <c r="G75" s="134">
        <f t="shared" si="2"/>
        <v>0.6735114854139006</v>
      </c>
      <c r="H75" s="65"/>
      <c r="L75" s="65"/>
      <c r="M75" s="65"/>
    </row>
    <row r="76" spans="1:13" x14ac:dyDescent="0.25">
      <c r="A76" s="101" t="s">
        <v>471</v>
      </c>
      <c r="B76" s="9" t="s">
        <v>10</v>
      </c>
      <c r="C76" s="124">
        <v>1969.2485107699999</v>
      </c>
      <c r="D76" s="124">
        <v>675.32045948999996</v>
      </c>
      <c r="E76" s="9"/>
      <c r="F76" s="136">
        <f t="shared" si="1"/>
        <v>0.91525725730800001</v>
      </c>
      <c r="G76" s="134">
        <f t="shared" si="2"/>
        <v>0.31387199135934057</v>
      </c>
      <c r="H76" s="65"/>
      <c r="L76" s="65"/>
      <c r="M76" s="65"/>
    </row>
    <row r="77" spans="1:13" x14ac:dyDescent="0.25">
      <c r="A77" s="101" t="s">
        <v>472</v>
      </c>
      <c r="B77" s="10" t="s">
        <v>1</v>
      </c>
      <c r="C77" s="68">
        <f>SUM(C70:C76)</f>
        <v>2151.5792363800001</v>
      </c>
      <c r="D77" s="68">
        <f>SUM(D70:D76)</f>
        <v>2151.5792363800001</v>
      </c>
      <c r="E77" s="67"/>
      <c r="F77" s="136">
        <f>SUM(F70:F76)</f>
        <v>0.99999999999999989</v>
      </c>
      <c r="G77" s="136">
        <f>SUM(G70:G76)</f>
        <v>0.99999999999999978</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0.15725716000000001</v>
      </c>
      <c r="D79" s="125"/>
      <c r="E79" s="67"/>
      <c r="F79" s="134">
        <f>IF($C$77=0,"",IF(C79="[for completion]","",C79/$C$77))</f>
        <v>7.3089179027672167E-5</v>
      </c>
      <c r="G79" s="124"/>
      <c r="H79" s="65"/>
      <c r="L79" s="65"/>
      <c r="M79" s="65"/>
    </row>
    <row r="80" spans="1:13" hidden="1" outlineLevel="1" x14ac:dyDescent="0.25">
      <c r="A80" s="101" t="s">
        <v>475</v>
      </c>
      <c r="B80" s="82" t="s">
        <v>44</v>
      </c>
      <c r="C80" s="160">
        <v>0.19412442999999999</v>
      </c>
      <c r="D80" s="125"/>
      <c r="E80" s="67"/>
      <c r="F80" s="134">
        <f>IF($C$77=0,"",IF(C80="[for completion]","",C80/$C$77))</f>
        <v>9.0224160336577439E-5</v>
      </c>
      <c r="G80" s="124"/>
      <c r="H80" s="65"/>
      <c r="L80" s="65"/>
      <c r="M80" s="65"/>
    </row>
    <row r="81" spans="1:13" hidden="1" outlineLevel="1" x14ac:dyDescent="0.25">
      <c r="A81" s="101" t="s">
        <v>476</v>
      </c>
      <c r="B81" s="82" t="s">
        <v>46</v>
      </c>
      <c r="C81" s="160">
        <v>0.20694129999999999</v>
      </c>
      <c r="D81" s="125"/>
      <c r="E81" s="67"/>
      <c r="F81" s="134">
        <f>IF($C$77=0,"",IF(C81="[for completion]","",C81/$C$77))</f>
        <v>9.6181119663608415E-5</v>
      </c>
      <c r="G81" s="124"/>
      <c r="H81" s="65"/>
      <c r="L81" s="65"/>
      <c r="M81" s="65"/>
    </row>
    <row r="82" spans="1:13" hidden="1" outlineLevel="1" x14ac:dyDescent="0.25">
      <c r="A82" s="101" t="s">
        <v>477</v>
      </c>
      <c r="B82" s="82" t="s">
        <v>47</v>
      </c>
      <c r="C82" s="160">
        <v>0.51612062000000003</v>
      </c>
      <c r="D82" s="125"/>
      <c r="E82" s="67"/>
      <c r="F82" s="134">
        <f>IF($C$77=0,"",IF(C82="[for completion]","",C82/$C$77))</f>
        <v>2.3987990368803022E-4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1790</v>
      </c>
      <c r="D88" s="72" t="s">
        <v>1511</v>
      </c>
      <c r="E88" s="57"/>
      <c r="F88" s="73" t="s">
        <v>1505</v>
      </c>
      <c r="G88" s="73" t="s">
        <v>1504</v>
      </c>
      <c r="H88" s="65"/>
      <c r="L88" s="65"/>
      <c r="M88" s="65"/>
    </row>
    <row r="89" spans="1:13" x14ac:dyDescent="0.25">
      <c r="A89" s="101" t="s">
        <v>483</v>
      </c>
      <c r="B89" s="67" t="s">
        <v>81</v>
      </c>
      <c r="C89" s="124">
        <v>5.6308999999999996</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t="s">
        <v>185</v>
      </c>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outlineLevel="1" x14ac:dyDescent="0.25">
      <c r="A101" s="101" t="s">
        <v>493</v>
      </c>
      <c r="B101" s="82" t="s">
        <v>42</v>
      </c>
      <c r="C101" s="160">
        <v>0</v>
      </c>
      <c r="D101" s="124" t="s">
        <v>185</v>
      </c>
      <c r="E101" s="67"/>
      <c r="F101" s="134">
        <f>IF($C$100=0,"",IF(C101="[for completion]","",C101/$C$100))</f>
        <v>0</v>
      </c>
      <c r="G101" s="59" t="s">
        <v>185</v>
      </c>
      <c r="H101" s="65"/>
      <c r="L101" s="65"/>
      <c r="M101" s="65"/>
    </row>
    <row r="102" spans="1:14" outlineLevel="1" x14ac:dyDescent="0.25">
      <c r="A102" s="101" t="s">
        <v>494</v>
      </c>
      <c r="B102" s="82" t="s">
        <v>43</v>
      </c>
      <c r="C102" s="68">
        <v>1750</v>
      </c>
      <c r="D102" s="124" t="s">
        <v>185</v>
      </c>
      <c r="E102" s="67"/>
      <c r="F102" s="134">
        <f>IF($C$100=0,"",IF(C102="[for completion]","",C102/$C$100))</f>
        <v>1</v>
      </c>
      <c r="G102" s="59" t="s">
        <v>185</v>
      </c>
      <c r="H102" s="65"/>
      <c r="L102" s="65"/>
      <c r="M102" s="65"/>
    </row>
    <row r="103" spans="1:14" outlineLevel="1" x14ac:dyDescent="0.25">
      <c r="A103" s="101" t="s">
        <v>495</v>
      </c>
      <c r="B103" s="82" t="s">
        <v>44</v>
      </c>
      <c r="C103" s="68"/>
      <c r="D103" s="124"/>
      <c r="E103" s="67"/>
      <c r="F103" s="134">
        <f>IF($C$100=0,"",IF(C103="[for completion]","",C103/$C$100))</f>
        <v>0</v>
      </c>
      <c r="G103" s="59" t="s">
        <v>185</v>
      </c>
      <c r="H103" s="65"/>
      <c r="L103" s="65"/>
      <c r="M103" s="65"/>
    </row>
    <row r="104" spans="1:14" outlineLevel="1" x14ac:dyDescent="0.25">
      <c r="A104" s="101" t="s">
        <v>496</v>
      </c>
      <c r="B104" s="82" t="s">
        <v>46</v>
      </c>
      <c r="C104" s="68"/>
      <c r="D104" s="124"/>
      <c r="E104" s="67"/>
      <c r="F104" s="134">
        <f>IF($C$100=0,"",IF(C104="[for completion]","",C104/$C$100))</f>
        <v>0</v>
      </c>
      <c r="G104" s="59" t="s">
        <v>185</v>
      </c>
      <c r="H104" s="65"/>
      <c r="L104" s="65"/>
      <c r="M104" s="65"/>
    </row>
    <row r="105" spans="1:14" outlineLevel="1" x14ac:dyDescent="0.25">
      <c r="A105" s="101" t="s">
        <v>497</v>
      </c>
      <c r="B105" s="82" t="s">
        <v>47</v>
      </c>
      <c r="C105" s="68"/>
      <c r="D105" s="124"/>
      <c r="E105" s="67"/>
      <c r="F105" s="134">
        <f>IF($C$100=0,"",IF(C105="[for completion]","",C105/$C$100))</f>
        <v>0</v>
      </c>
      <c r="G105" s="59" t="s">
        <v>185</v>
      </c>
      <c r="H105" s="65"/>
      <c r="L105" s="65"/>
      <c r="M105" s="65"/>
    </row>
    <row r="106" spans="1:14" outlineLevel="1" x14ac:dyDescent="0.25">
      <c r="A106" s="101" t="s">
        <v>498</v>
      </c>
      <c r="B106" s="82"/>
      <c r="C106" s="68"/>
      <c r="D106" s="68"/>
      <c r="E106" s="67"/>
      <c r="F106" s="59"/>
      <c r="G106" s="59"/>
      <c r="H106" s="65"/>
      <c r="L106" s="65"/>
      <c r="M106" s="65"/>
    </row>
    <row r="107" spans="1:14" outlineLevel="1" x14ac:dyDescent="0.25">
      <c r="A107" s="101" t="s">
        <v>499</v>
      </c>
      <c r="B107" s="82"/>
      <c r="C107" s="68"/>
      <c r="D107" s="68"/>
      <c r="E107" s="67"/>
      <c r="F107" s="59"/>
      <c r="G107" s="59"/>
      <c r="H107" s="65"/>
      <c r="L107" s="65"/>
      <c r="M107" s="65"/>
    </row>
    <row r="108" spans="1:14" outlineLevel="1" x14ac:dyDescent="0.25">
      <c r="A108" s="101" t="s">
        <v>500</v>
      </c>
      <c r="B108" s="10"/>
      <c r="C108" s="68"/>
      <c r="D108" s="68"/>
      <c r="E108" s="67"/>
      <c r="F108" s="59"/>
      <c r="G108" s="59"/>
      <c r="H108" s="65"/>
      <c r="L108" s="65"/>
      <c r="M108" s="65"/>
    </row>
    <row r="109" spans="1:14" outlineLevel="1" x14ac:dyDescent="0.25">
      <c r="A109" s="101" t="s">
        <v>501</v>
      </c>
      <c r="B109" s="82"/>
      <c r="C109" s="68"/>
      <c r="D109" s="68"/>
      <c r="E109" s="67"/>
      <c r="F109" s="59"/>
      <c r="G109" s="59"/>
      <c r="H109" s="65"/>
      <c r="L109" s="65"/>
      <c r="M109" s="65"/>
    </row>
    <row r="110" spans="1:14" outlineLevel="1" x14ac:dyDescent="0.25">
      <c r="A110" s="101" t="s">
        <v>502</v>
      </c>
      <c r="B110" s="82"/>
      <c r="C110" s="68"/>
      <c r="D110" s="68"/>
      <c r="E110" s="67"/>
      <c r="F110" s="59"/>
      <c r="G110" s="59"/>
      <c r="H110" s="65"/>
      <c r="L110" s="65"/>
      <c r="M110" s="65"/>
    </row>
    <row r="111" spans="1:14" ht="15" customHeight="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2151.5792363800001</v>
      </c>
      <c r="D112" s="124">
        <v>2151.5792363800001</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2151.5792363800001</v>
      </c>
      <c r="D127" s="124">
        <f>SUM(D112:D126)</f>
        <v>2151.5792363800001</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9.9842694900000009</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9.9842694900000009</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9.9842694900000009</v>
      </c>
      <c r="E193" s="68"/>
      <c r="F193" s="134">
        <f t="shared" ref="F193:F207" si="13">IF($C$208=0,"",IF(C193="[for completion]","",C193/$C$208))</f>
        <v>1</v>
      </c>
      <c r="G193" s="59"/>
      <c r="H193" s="65"/>
      <c r="L193" s="65"/>
      <c r="M193" s="65"/>
    </row>
    <row r="194" spans="1:13" x14ac:dyDescent="0.25">
      <c r="A194" s="101" t="s">
        <v>581</v>
      </c>
      <c r="B194" s="67" t="s">
        <v>90</v>
      </c>
      <c r="C194" s="124"/>
      <c r="E194" s="61"/>
      <c r="F194" s="134">
        <f t="shared" si="13"/>
        <v>0</v>
      </c>
      <c r="G194" s="61"/>
      <c r="H194" s="65"/>
      <c r="L194" s="65"/>
      <c r="M194" s="65"/>
    </row>
    <row r="195" spans="1:13" x14ac:dyDescent="0.25">
      <c r="A195" s="101" t="s">
        <v>582</v>
      </c>
      <c r="B195" s="67" t="s">
        <v>126</v>
      </c>
      <c r="C195" s="124"/>
      <c r="E195" s="61"/>
      <c r="F195" s="134">
        <f t="shared" si="13"/>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SUM(C193:C195)</f>
        <v>9.9842694900000009</v>
      </c>
      <c r="E207" s="61"/>
      <c r="F207" s="134">
        <f t="shared" si="13"/>
        <v>1</v>
      </c>
      <c r="G207" s="61"/>
      <c r="H207" s="65"/>
      <c r="L207" s="65"/>
      <c r="M207" s="65"/>
    </row>
    <row r="208" spans="1:13" x14ac:dyDescent="0.25">
      <c r="A208" s="101" t="s">
        <v>595</v>
      </c>
      <c r="B208" s="10" t="s">
        <v>1</v>
      </c>
      <c r="C208" s="132">
        <f>SUM(C193:C206)</f>
        <v>9.9842694900000009</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C219" sqref="C219"/>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2151.5792000000001</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2151.5792000000001</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12152</v>
      </c>
      <c r="D28" s="105" t="s">
        <v>185</v>
      </c>
      <c r="E28" s="124"/>
      <c r="F28" s="124">
        <f>IF(C28=0,"",C28)</f>
        <v>12152</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3.5000000000000001E-3</v>
      </c>
      <c r="D36" s="105" t="s">
        <v>185</v>
      </c>
      <c r="E36" s="125"/>
      <c r="F36" s="133">
        <f>IF(C36=0,"",C36)</f>
        <v>3.5000000000000001E-3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1704</v>
      </c>
      <c r="C99" s="133">
        <v>3.9899999999999998E-2</v>
      </c>
      <c r="D99" s="105"/>
      <c r="E99" s="105"/>
      <c r="F99" s="133">
        <f t="shared" ref="F99:F129" si="3">IF(C99=0,"",C99)</f>
        <v>3.9899999999999998E-2</v>
      </c>
      <c r="G99" s="52"/>
    </row>
    <row r="100" spans="1:7" s="51" customFormat="1" x14ac:dyDescent="0.25">
      <c r="A100" s="101" t="s">
        <v>842</v>
      </c>
      <c r="B100" s="67" t="s">
        <v>1705</v>
      </c>
      <c r="C100" s="133">
        <v>3.7100000000000001E-2</v>
      </c>
      <c r="D100" s="105"/>
      <c r="E100" s="105"/>
      <c r="F100" s="133">
        <f t="shared" si="3"/>
        <v>3.7100000000000001E-2</v>
      </c>
      <c r="G100" s="52"/>
    </row>
    <row r="101" spans="1:7" s="51" customFormat="1" x14ac:dyDescent="0.25">
      <c r="A101" s="101" t="s">
        <v>843</v>
      </c>
      <c r="B101" s="67" t="s">
        <v>1706</v>
      </c>
      <c r="C101" s="133">
        <v>3.1699999999999999E-2</v>
      </c>
      <c r="D101" s="105"/>
      <c r="E101" s="105"/>
      <c r="F101" s="133">
        <f t="shared" si="3"/>
        <v>3.1699999999999999E-2</v>
      </c>
      <c r="G101" s="52"/>
    </row>
    <row r="102" spans="1:7" s="51" customFormat="1" x14ac:dyDescent="0.25">
      <c r="A102" s="101" t="s">
        <v>844</v>
      </c>
      <c r="B102" s="67" t="s">
        <v>1707</v>
      </c>
      <c r="C102" s="133">
        <v>7.7399999999999997E-2</v>
      </c>
      <c r="D102" s="105"/>
      <c r="E102" s="105"/>
      <c r="F102" s="133">
        <f t="shared" si="3"/>
        <v>7.7399999999999997E-2</v>
      </c>
      <c r="G102" s="52"/>
    </row>
    <row r="103" spans="1:7" s="51" customFormat="1" x14ac:dyDescent="0.25">
      <c r="A103" s="101" t="s">
        <v>845</v>
      </c>
      <c r="B103" s="67" t="s">
        <v>1708</v>
      </c>
      <c r="C103" s="133">
        <v>0.12230000000000001</v>
      </c>
      <c r="D103" s="105"/>
      <c r="E103" s="105"/>
      <c r="F103" s="133">
        <f t="shared" si="3"/>
        <v>0.12230000000000001</v>
      </c>
      <c r="G103" s="52"/>
    </row>
    <row r="104" spans="1:7" s="51" customFormat="1" x14ac:dyDescent="0.25">
      <c r="A104" s="101" t="s">
        <v>846</v>
      </c>
      <c r="B104" s="67" t="s">
        <v>1709</v>
      </c>
      <c r="C104" s="133">
        <v>0.14399999999999999</v>
      </c>
      <c r="D104" s="105"/>
      <c r="E104" s="105"/>
      <c r="F104" s="133">
        <f t="shared" si="3"/>
        <v>0.14399999999999999</v>
      </c>
      <c r="G104" s="52"/>
    </row>
    <row r="105" spans="1:7" s="51" customFormat="1" x14ac:dyDescent="0.25">
      <c r="A105" s="101" t="s">
        <v>847</v>
      </c>
      <c r="B105" s="67" t="s">
        <v>1710</v>
      </c>
      <c r="C105" s="133">
        <v>0.2069</v>
      </c>
      <c r="D105" s="105"/>
      <c r="E105" s="105"/>
      <c r="F105" s="133">
        <f t="shared" si="3"/>
        <v>0.2069</v>
      </c>
      <c r="G105" s="52"/>
    </row>
    <row r="106" spans="1:7" s="51" customFormat="1" x14ac:dyDescent="0.25">
      <c r="A106" s="101" t="s">
        <v>848</v>
      </c>
      <c r="B106" s="67" t="s">
        <v>1711</v>
      </c>
      <c r="C106" s="133">
        <v>2.9600000000000001E-2</v>
      </c>
      <c r="D106" s="105"/>
      <c r="E106" s="105"/>
      <c r="F106" s="133">
        <f t="shared" si="3"/>
        <v>2.9600000000000001E-2</v>
      </c>
      <c r="G106" s="52"/>
    </row>
    <row r="107" spans="1:7" s="51" customFormat="1" x14ac:dyDescent="0.25">
      <c r="A107" s="101" t="s">
        <v>849</v>
      </c>
      <c r="B107" s="67" t="s">
        <v>1712</v>
      </c>
      <c r="C107" s="133">
        <v>0.1449</v>
      </c>
      <c r="D107" s="105"/>
      <c r="E107" s="105"/>
      <c r="F107" s="133">
        <f t="shared" si="3"/>
        <v>0.1449</v>
      </c>
      <c r="G107" s="52"/>
    </row>
    <row r="108" spans="1:7" s="51" customFormat="1" x14ac:dyDescent="0.25">
      <c r="A108" s="101" t="s">
        <v>850</v>
      </c>
      <c r="B108" s="67" t="s">
        <v>1713</v>
      </c>
      <c r="C108" s="133">
        <v>9.2200000000000004E-2</v>
      </c>
      <c r="D108" s="105"/>
      <c r="E108" s="105"/>
      <c r="F108" s="133">
        <f t="shared" si="3"/>
        <v>9.2200000000000004E-2</v>
      </c>
      <c r="G108" s="52"/>
    </row>
    <row r="109" spans="1:7" s="51" customFormat="1" x14ac:dyDescent="0.25">
      <c r="A109" s="101" t="s">
        <v>851</v>
      </c>
      <c r="B109" s="67" t="s">
        <v>1714</v>
      </c>
      <c r="C109" s="133">
        <v>5.4800000000000001E-2</v>
      </c>
      <c r="D109" s="105"/>
      <c r="E109" s="105"/>
      <c r="F109" s="133">
        <f t="shared" si="3"/>
        <v>5.4800000000000001E-2</v>
      </c>
      <c r="G109" s="52"/>
    </row>
    <row r="110" spans="1:7" s="51" customFormat="1" x14ac:dyDescent="0.25">
      <c r="A110" s="101" t="s">
        <v>852</v>
      </c>
      <c r="B110" s="67" t="s">
        <v>1715</v>
      </c>
      <c r="C110" s="133">
        <v>1.9099999999999999E-2</v>
      </c>
      <c r="D110" s="105"/>
      <c r="E110" s="105"/>
      <c r="F110" s="133">
        <f t="shared" si="3"/>
        <v>1.9099999999999999E-2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0.92679999999999996</v>
      </c>
      <c r="D131" s="105" t="s">
        <v>185</v>
      </c>
      <c r="E131" s="105"/>
      <c r="F131" s="133">
        <f>IF(C131=0,"",C131)</f>
        <v>0.92679999999999996</v>
      </c>
    </row>
    <row r="132" spans="1:7" x14ac:dyDescent="0.25">
      <c r="A132" s="101" t="s">
        <v>873</v>
      </c>
      <c r="B132" s="5" t="s">
        <v>1718</v>
      </c>
      <c r="C132" s="133">
        <v>7.3200000000000001E-2</v>
      </c>
      <c r="D132" s="105" t="s">
        <v>185</v>
      </c>
      <c r="E132" s="105"/>
      <c r="F132" s="133">
        <f>IF(C132=0,"",C132)</f>
        <v>7.3200000000000001E-2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0.33400000000000002</v>
      </c>
      <c r="D141" s="105" t="s">
        <v>185</v>
      </c>
      <c r="E141" s="105"/>
      <c r="F141" s="133">
        <f>IF(C141=0,"",C141)</f>
        <v>0.33400000000000002</v>
      </c>
    </row>
    <row r="142" spans="1:7" x14ac:dyDescent="0.25">
      <c r="A142" s="101" t="s">
        <v>882</v>
      </c>
      <c r="B142" s="66" t="s">
        <v>12</v>
      </c>
      <c r="C142" s="133">
        <v>0.66600000000000004</v>
      </c>
      <c r="D142" s="105" t="s">
        <v>185</v>
      </c>
      <c r="E142" s="105"/>
      <c r="F142" s="133">
        <f>IF(C142=0,"",C142)</f>
        <v>0.66600000000000004</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1.0999999999999999E-2</v>
      </c>
      <c r="D151" s="105" t="s">
        <v>185</v>
      </c>
      <c r="E151" s="105"/>
      <c r="F151" s="133">
        <f>IF(C151=0,"",C151)</f>
        <v>1.0999999999999999E-2</v>
      </c>
    </row>
    <row r="152" spans="1:7" x14ac:dyDescent="0.25">
      <c r="A152" s="101" t="s">
        <v>891</v>
      </c>
      <c r="B152" s="9" t="s">
        <v>1721</v>
      </c>
      <c r="C152" s="133">
        <v>0.1047</v>
      </c>
      <c r="D152" s="105" t="s">
        <v>185</v>
      </c>
      <c r="E152" s="105"/>
      <c r="F152" s="133">
        <f>IF(C152=0,"",C152)</f>
        <v>0.1047</v>
      </c>
    </row>
    <row r="153" spans="1:7" x14ac:dyDescent="0.25">
      <c r="A153" s="101" t="s">
        <v>892</v>
      </c>
      <c r="B153" s="9" t="s">
        <v>1722</v>
      </c>
      <c r="C153" s="133">
        <v>0.31609999999999999</v>
      </c>
      <c r="D153" s="105" t="s">
        <v>185</v>
      </c>
      <c r="E153" s="105"/>
      <c r="F153" s="133">
        <f>IF(C153=0,"",C153)</f>
        <v>0.31609999999999999</v>
      </c>
    </row>
    <row r="154" spans="1:7" x14ac:dyDescent="0.25">
      <c r="A154" s="101" t="s">
        <v>893</v>
      </c>
      <c r="B154" s="9" t="s">
        <v>1723</v>
      </c>
      <c r="C154" s="133">
        <v>0.39560000000000001</v>
      </c>
      <c r="D154" s="125" t="s">
        <v>185</v>
      </c>
      <c r="E154" s="125"/>
      <c r="F154" s="133">
        <f>IF(C154=0,"",C154)</f>
        <v>0.39560000000000001</v>
      </c>
    </row>
    <row r="155" spans="1:7" x14ac:dyDescent="0.25">
      <c r="A155" s="101" t="s">
        <v>894</v>
      </c>
      <c r="B155" s="9" t="s">
        <v>1724</v>
      </c>
      <c r="C155" s="133">
        <v>0.17269999999999999</v>
      </c>
      <c r="D155" s="125" t="s">
        <v>185</v>
      </c>
      <c r="E155" s="125"/>
      <c r="F155" s="133">
        <f>IF(C155=0,"",C155)</f>
        <v>0.17269999999999999</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1E-4</v>
      </c>
      <c r="D161" s="105" t="s">
        <v>185</v>
      </c>
      <c r="E161" s="105"/>
      <c r="F161" s="133">
        <f>IF(C161=0,"",C161)</f>
        <v>1E-4</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4">
        <v>177.0555710994075</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1.0247999999999999</v>
      </c>
      <c r="D171" s="124">
        <v>68</v>
      </c>
      <c r="E171" s="13"/>
      <c r="F171" s="133">
        <f t="shared" ref="F171:F194" si="4">IF($C$195=0,"",IF(C171="","",C171/$C$195))</f>
        <v>4.763012475253644E-4</v>
      </c>
      <c r="G171" s="133">
        <f t="shared" ref="G171:G194" si="5">IF($D$195=0,"",IF(D171="","",D171/$D$195))</f>
        <v>5.5957867017774852E-3</v>
      </c>
    </row>
    <row r="172" spans="1:7" x14ac:dyDescent="0.25">
      <c r="A172" s="101" t="s">
        <v>906</v>
      </c>
      <c r="B172" s="67" t="s">
        <v>1726</v>
      </c>
      <c r="C172" s="124">
        <v>10.022399999999999</v>
      </c>
      <c r="D172" s="124">
        <v>247</v>
      </c>
      <c r="E172" s="13"/>
      <c r="F172" s="133">
        <f t="shared" si="4"/>
        <v>4.6581592732222992E-3</v>
      </c>
      <c r="G172" s="133">
        <f t="shared" si="5"/>
        <v>2.0325872284397629E-2</v>
      </c>
    </row>
    <row r="173" spans="1:7" x14ac:dyDescent="0.25">
      <c r="A173" s="101" t="s">
        <v>907</v>
      </c>
      <c r="B173" s="67" t="s">
        <v>1727</v>
      </c>
      <c r="C173" s="124">
        <v>26.031600000000001</v>
      </c>
      <c r="D173" s="124">
        <v>402</v>
      </c>
      <c r="E173" s="13"/>
      <c r="F173" s="133">
        <f t="shared" si="4"/>
        <v>1.2098832508861512E-2</v>
      </c>
      <c r="G173" s="133">
        <f t="shared" si="5"/>
        <v>3.3080974325213959E-2</v>
      </c>
    </row>
    <row r="174" spans="1:7" x14ac:dyDescent="0.25">
      <c r="A174" s="101" t="s">
        <v>908</v>
      </c>
      <c r="B174" s="67" t="s">
        <v>1728</v>
      </c>
      <c r="C174" s="124">
        <v>75.668800000000005</v>
      </c>
      <c r="D174" s="124">
        <v>850</v>
      </c>
      <c r="E174" s="13"/>
      <c r="F174" s="133">
        <f t="shared" si="4"/>
        <v>3.5168953784882218E-2</v>
      </c>
      <c r="G174" s="133">
        <f t="shared" si="5"/>
        <v>6.9947333772218567E-2</v>
      </c>
    </row>
    <row r="175" spans="1:7" x14ac:dyDescent="0.25">
      <c r="A175" s="101" t="s">
        <v>909</v>
      </c>
      <c r="B175" s="67" t="s">
        <v>1729</v>
      </c>
      <c r="C175" s="124">
        <v>417.80459999999999</v>
      </c>
      <c r="D175" s="124">
        <v>3282</v>
      </c>
      <c r="E175" s="13"/>
      <c r="F175" s="133">
        <f t="shared" si="4"/>
        <v>0.19418506264816146</v>
      </c>
      <c r="G175" s="133">
        <f t="shared" si="5"/>
        <v>0.27007899934167218</v>
      </c>
    </row>
    <row r="176" spans="1:7" x14ac:dyDescent="0.25">
      <c r="A176" s="101" t="s">
        <v>910</v>
      </c>
      <c r="B176" s="67" t="s">
        <v>1730</v>
      </c>
      <c r="C176" s="124">
        <v>587.46529999999996</v>
      </c>
      <c r="D176" s="124">
        <v>3383</v>
      </c>
      <c r="E176" s="13"/>
      <c r="F176" s="133">
        <f t="shared" si="4"/>
        <v>0.27303908593663395</v>
      </c>
      <c r="G176" s="133">
        <f t="shared" si="5"/>
        <v>0.27839038841342989</v>
      </c>
    </row>
    <row r="177" spans="1:7" x14ac:dyDescent="0.25">
      <c r="A177" s="101" t="s">
        <v>911</v>
      </c>
      <c r="B177" s="67" t="s">
        <v>1731</v>
      </c>
      <c r="C177" s="124">
        <v>525.8329</v>
      </c>
      <c r="D177" s="124">
        <v>2360</v>
      </c>
      <c r="E177" s="13"/>
      <c r="F177" s="133">
        <f t="shared" si="4"/>
        <v>0.24439389759941471</v>
      </c>
      <c r="G177" s="133">
        <f t="shared" si="5"/>
        <v>0.19420671494404212</v>
      </c>
    </row>
    <row r="178" spans="1:7" x14ac:dyDescent="0.25">
      <c r="A178" s="101" t="s">
        <v>912</v>
      </c>
      <c r="B178" s="67" t="s">
        <v>1732</v>
      </c>
      <c r="C178" s="124">
        <v>232.44540000000001</v>
      </c>
      <c r="D178" s="124">
        <v>857</v>
      </c>
      <c r="E178" s="13"/>
      <c r="F178" s="133">
        <f t="shared" si="4"/>
        <v>0.10803477166425873</v>
      </c>
      <c r="G178" s="133">
        <f t="shared" si="5"/>
        <v>7.0523370638578012E-2</v>
      </c>
    </row>
    <row r="179" spans="1:7" x14ac:dyDescent="0.25">
      <c r="A179" s="101" t="s">
        <v>913</v>
      </c>
      <c r="B179" s="67" t="s">
        <v>1733</v>
      </c>
      <c r="C179" s="124">
        <v>103.4712</v>
      </c>
      <c r="D179" s="124">
        <v>323</v>
      </c>
      <c r="E179" s="13"/>
      <c r="F179" s="133">
        <f t="shared" si="4"/>
        <v>4.8090809565716715E-2</v>
      </c>
      <c r="G179" s="133">
        <f t="shared" si="5"/>
        <v>2.6579986833443054E-2</v>
      </c>
    </row>
    <row r="180" spans="1:7" x14ac:dyDescent="0.25">
      <c r="A180" s="101" t="s">
        <v>914</v>
      </c>
      <c r="B180" s="67" t="s">
        <v>1734</v>
      </c>
      <c r="C180" s="124">
        <v>56.946800000000003</v>
      </c>
      <c r="D180" s="124">
        <v>152</v>
      </c>
      <c r="E180" s="7"/>
      <c r="F180" s="133">
        <f t="shared" si="4"/>
        <v>2.6467439385809352E-2</v>
      </c>
      <c r="G180" s="133">
        <f t="shared" si="5"/>
        <v>1.2508229098090849E-2</v>
      </c>
    </row>
    <row r="181" spans="1:7" x14ac:dyDescent="0.25">
      <c r="A181" s="101" t="s">
        <v>915</v>
      </c>
      <c r="B181" s="67" t="s">
        <v>1735</v>
      </c>
      <c r="C181" s="124">
        <v>39.484400000000001</v>
      </c>
      <c r="D181" s="124">
        <v>94</v>
      </c>
      <c r="E181" s="7"/>
      <c r="F181" s="133">
        <f t="shared" si="4"/>
        <v>1.8351355364744828E-2</v>
      </c>
      <c r="G181" s="133">
        <f t="shared" si="5"/>
        <v>7.7353522053982887E-3</v>
      </c>
    </row>
    <row r="182" spans="1:7" x14ac:dyDescent="0.25">
      <c r="A182" s="101" t="s">
        <v>916</v>
      </c>
      <c r="B182" s="67" t="s">
        <v>1736</v>
      </c>
      <c r="C182" s="124">
        <v>18.822500000000002</v>
      </c>
      <c r="D182" s="124">
        <v>40</v>
      </c>
      <c r="E182" s="7"/>
      <c r="F182" s="133">
        <f t="shared" si="4"/>
        <v>8.7482242696586381E-3</v>
      </c>
      <c r="G182" s="133">
        <f t="shared" si="5"/>
        <v>3.2916392363396972E-3</v>
      </c>
    </row>
    <row r="183" spans="1:7" x14ac:dyDescent="0.25">
      <c r="A183" s="101" t="s">
        <v>917</v>
      </c>
      <c r="B183" s="67" t="s">
        <v>1737</v>
      </c>
      <c r="C183" s="124">
        <v>14.524699999999999</v>
      </c>
      <c r="D183" s="124">
        <v>28</v>
      </c>
      <c r="E183" s="7"/>
      <c r="F183" s="133">
        <f t="shared" si="4"/>
        <v>6.7507149979817143E-3</v>
      </c>
      <c r="G183" s="133">
        <f t="shared" si="5"/>
        <v>2.304147465437788E-3</v>
      </c>
    </row>
    <row r="184" spans="1:7" x14ac:dyDescent="0.25">
      <c r="A184" s="101" t="s">
        <v>918</v>
      </c>
      <c r="B184" s="67" t="s">
        <v>1738</v>
      </c>
      <c r="C184" s="124">
        <v>16.7439</v>
      </c>
      <c r="D184" s="124">
        <v>29</v>
      </c>
      <c r="E184" s="7"/>
      <c r="F184" s="133">
        <f t="shared" si="4"/>
        <v>7.7821433044886314E-3</v>
      </c>
      <c r="G184" s="133">
        <f t="shared" si="5"/>
        <v>2.3864384463462805E-3</v>
      </c>
    </row>
    <row r="185" spans="1:7" x14ac:dyDescent="0.25">
      <c r="A185" s="101" t="s">
        <v>919</v>
      </c>
      <c r="B185" s="67" t="s">
        <v>1739</v>
      </c>
      <c r="C185" s="124">
        <v>7.9984999999999999</v>
      </c>
      <c r="D185" s="124">
        <v>13</v>
      </c>
      <c r="E185" s="7"/>
      <c r="F185" s="133">
        <f t="shared" si="4"/>
        <v>3.7175014913462408E-3</v>
      </c>
      <c r="G185" s="133">
        <f t="shared" si="5"/>
        <v>1.0697827518104015E-3</v>
      </c>
    </row>
    <row r="186" spans="1:7" x14ac:dyDescent="0.25">
      <c r="A186" s="101" t="s">
        <v>920</v>
      </c>
      <c r="B186" s="67" t="s">
        <v>1740</v>
      </c>
      <c r="C186" s="124">
        <v>6.0468000000000002</v>
      </c>
      <c r="D186" s="124">
        <v>9</v>
      </c>
      <c r="F186" s="133">
        <f t="shared" si="4"/>
        <v>2.8104004523188657E-3</v>
      </c>
      <c r="G186" s="133">
        <f t="shared" si="5"/>
        <v>7.4061882817643191E-4</v>
      </c>
    </row>
    <row r="187" spans="1:7" x14ac:dyDescent="0.25">
      <c r="A187" s="101" t="s">
        <v>921</v>
      </c>
      <c r="B187" s="67" t="s">
        <v>1741</v>
      </c>
      <c r="C187" s="124">
        <v>6.5029000000000003</v>
      </c>
      <c r="D187" s="124">
        <v>9</v>
      </c>
      <c r="E187" s="14"/>
      <c r="F187" s="133">
        <f t="shared" si="4"/>
        <v>3.0223842530568818E-3</v>
      </c>
      <c r="G187" s="133">
        <f t="shared" si="5"/>
        <v>7.4061882817643191E-4</v>
      </c>
    </row>
    <row r="188" spans="1:7" x14ac:dyDescent="0.25">
      <c r="A188" s="101" t="s">
        <v>922</v>
      </c>
      <c r="B188" s="67" t="s">
        <v>1742</v>
      </c>
      <c r="C188" s="124">
        <v>3.8786</v>
      </c>
      <c r="D188" s="124">
        <v>5</v>
      </c>
      <c r="E188" s="14"/>
      <c r="F188" s="133">
        <f t="shared" si="4"/>
        <v>1.8026756622286091E-3</v>
      </c>
      <c r="G188" s="133">
        <f t="shared" si="5"/>
        <v>4.1145490454246215E-4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0.86339999999999995</v>
      </c>
      <c r="D190" s="124">
        <v>1</v>
      </c>
      <c r="E190" s="14"/>
      <c r="F190" s="133">
        <f t="shared" si="4"/>
        <v>4.0128658968910971E-4</v>
      </c>
      <c r="G190" s="133">
        <f t="shared" si="5"/>
        <v>8.2290980908492425E-5</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2151.5795000000003</v>
      </c>
      <c r="D195" s="124">
        <f>SUM(D171:D194)</f>
        <v>12152</v>
      </c>
      <c r="E195" s="14"/>
      <c r="F195" s="133">
        <f>SUM(F171:F194)</f>
        <v>0.99999999999999967</v>
      </c>
      <c r="G195" s="133">
        <f>SUM(G171:G194)</f>
        <v>1</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33">
        <v>0.80165472000000004</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76.489400000000003</v>
      </c>
      <c r="D200" s="124">
        <v>960</v>
      </c>
      <c r="F200" s="133">
        <f t="shared" ref="F200:F207" si="6">IF($C$208=0,"",IF(C200="","",C200/$C$208))</f>
        <v>3.5550352968647399E-2</v>
      </c>
      <c r="G200" s="133">
        <f t="shared" ref="G200:G207" si="7">IF($D$208=0,"",IF(D200="","",D200/$D$208))</f>
        <v>7.8999341672152737E-2</v>
      </c>
    </row>
    <row r="201" spans="1:7" x14ac:dyDescent="0.25">
      <c r="A201" s="101" t="s">
        <v>932</v>
      </c>
      <c r="B201" s="66" t="s">
        <v>1749</v>
      </c>
      <c r="C201" s="124">
        <v>98.020499999999998</v>
      </c>
      <c r="D201" s="124">
        <v>749</v>
      </c>
      <c r="F201" s="133">
        <f t="shared" si="6"/>
        <v>4.5557467742763078E-2</v>
      </c>
      <c r="G201" s="133">
        <f t="shared" si="7"/>
        <v>6.1635944700460826E-2</v>
      </c>
    </row>
    <row r="202" spans="1:7" x14ac:dyDescent="0.25">
      <c r="A202" s="101" t="s">
        <v>933</v>
      </c>
      <c r="B202" s="66" t="s">
        <v>1750</v>
      </c>
      <c r="C202" s="124">
        <v>152.9255</v>
      </c>
      <c r="D202" s="124">
        <v>938</v>
      </c>
      <c r="F202" s="133">
        <f t="shared" si="6"/>
        <v>7.1075933435311142E-2</v>
      </c>
      <c r="G202" s="133">
        <f t="shared" si="7"/>
        <v>7.7188940092165897E-2</v>
      </c>
    </row>
    <row r="203" spans="1:7" x14ac:dyDescent="0.25">
      <c r="A203" s="101" t="s">
        <v>934</v>
      </c>
      <c r="B203" s="66" t="s">
        <v>1751</v>
      </c>
      <c r="C203" s="124">
        <v>239.06489999999999</v>
      </c>
      <c r="D203" s="124">
        <v>1329</v>
      </c>
      <c r="F203" s="133">
        <f t="shared" si="6"/>
        <v>0.11111136415522142</v>
      </c>
      <c r="G203" s="133">
        <f t="shared" si="7"/>
        <v>0.10936471362738644</v>
      </c>
    </row>
    <row r="204" spans="1:7" x14ac:dyDescent="0.25">
      <c r="A204" s="101" t="s">
        <v>935</v>
      </c>
      <c r="B204" s="66" t="s">
        <v>1752</v>
      </c>
      <c r="C204" s="124">
        <v>334.71510000000001</v>
      </c>
      <c r="D204" s="124">
        <v>1807</v>
      </c>
      <c r="F204" s="133">
        <f t="shared" si="6"/>
        <v>0.15556717596080125</v>
      </c>
      <c r="G204" s="133">
        <f t="shared" si="7"/>
        <v>0.14869980250164583</v>
      </c>
    </row>
    <row r="205" spans="1:7" x14ac:dyDescent="0.25">
      <c r="A205" s="101" t="s">
        <v>936</v>
      </c>
      <c r="B205" s="66" t="s">
        <v>1753</v>
      </c>
      <c r="C205" s="124">
        <v>363.38869999999997</v>
      </c>
      <c r="D205" s="124">
        <v>1957</v>
      </c>
      <c r="F205" s="133">
        <f t="shared" si="6"/>
        <v>0.16889394543319622</v>
      </c>
      <c r="G205" s="133">
        <f t="shared" si="7"/>
        <v>0.16104344963791969</v>
      </c>
    </row>
    <row r="206" spans="1:7" x14ac:dyDescent="0.25">
      <c r="A206" s="101" t="s">
        <v>937</v>
      </c>
      <c r="B206" s="66" t="s">
        <v>1754</v>
      </c>
      <c r="C206" s="124">
        <v>809.02670000000001</v>
      </c>
      <c r="D206" s="124">
        <v>4077</v>
      </c>
      <c r="F206" s="133">
        <f t="shared" si="6"/>
        <v>0.37601530076141282</v>
      </c>
      <c r="G206" s="133">
        <f t="shared" si="7"/>
        <v>0.33550032916392364</v>
      </c>
    </row>
    <row r="207" spans="1:7" x14ac:dyDescent="0.25">
      <c r="A207" s="101" t="s">
        <v>938</v>
      </c>
      <c r="B207" s="66" t="s">
        <v>1755</v>
      </c>
      <c r="C207" s="124">
        <v>77.948400000000007</v>
      </c>
      <c r="D207" s="124">
        <v>335</v>
      </c>
      <c r="F207" s="133">
        <f t="shared" si="6"/>
        <v>3.6228459542646627E-2</v>
      </c>
      <c r="G207" s="133">
        <f t="shared" si="7"/>
        <v>2.7567478604344962E-2</v>
      </c>
    </row>
    <row r="208" spans="1:7" s="51" customFormat="1" x14ac:dyDescent="0.25">
      <c r="A208" s="101" t="s">
        <v>939</v>
      </c>
      <c r="B208" s="54" t="s">
        <v>1</v>
      </c>
      <c r="C208" s="124">
        <f>SUM(C200:C207)</f>
        <v>2151.5792000000001</v>
      </c>
      <c r="D208" s="124">
        <f>SUM(D200:D207)</f>
        <v>12152</v>
      </c>
      <c r="E208" s="52"/>
      <c r="F208" s="133">
        <f>SUM(F200:F207)</f>
        <v>1</v>
      </c>
      <c r="G208" s="133">
        <f>SUM(G200:G207)</f>
        <v>1</v>
      </c>
    </row>
    <row r="209" spans="1:7" s="64" customFormat="1" hidden="1" outlineLevel="1" x14ac:dyDescent="0.25">
      <c r="A209" s="101" t="s">
        <v>940</v>
      </c>
      <c r="B209" s="84" t="s">
        <v>1756</v>
      </c>
      <c r="C209" s="124">
        <v>76.436899999999994</v>
      </c>
      <c r="D209" s="124">
        <v>326</v>
      </c>
      <c r="E209" s="66"/>
      <c r="F209" s="134">
        <f t="shared" ref="F209:F214" si="8">IF($C$208=0,"",IF(C209="","",C209/$C$208))</f>
        <v>3.5525952286580939E-2</v>
      </c>
      <c r="G209" s="134">
        <f t="shared" ref="G209:G214" si="9">IF($D$208=0,"",IF(D209="","",D209/$D$208))</f>
        <v>2.682685977616853E-2</v>
      </c>
    </row>
    <row r="210" spans="1:7" s="64" customFormat="1" hidden="1" outlineLevel="1" x14ac:dyDescent="0.25">
      <c r="A210" s="101" t="s">
        <v>941</v>
      </c>
      <c r="B210" s="84" t="s">
        <v>1757</v>
      </c>
      <c r="C210" s="124">
        <v>1.5115000000000001</v>
      </c>
      <c r="D210" s="124">
        <v>9</v>
      </c>
      <c r="E210" s="66"/>
      <c r="F210" s="134">
        <f t="shared" si="8"/>
        <v>7.0250725606568417E-4</v>
      </c>
      <c r="G210" s="134">
        <f t="shared" si="9"/>
        <v>7.4061882817643191E-4</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0.71156960999999996</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114.9196</v>
      </c>
      <c r="D222" s="124">
        <v>1237</v>
      </c>
      <c r="E222" s="101"/>
      <c r="F222" s="133">
        <f t="shared" ref="F222:F229" si="10">IF($C$230=0,"",IF(C222="","",C222/$C$230))</f>
        <v>5.3411740231385368E-2</v>
      </c>
      <c r="G222" s="133">
        <f t="shared" ref="G222:G229" si="11">IF($D$230=0,"",IF(D222="","",D222/$D$230))</f>
        <v>0.10179394338380514</v>
      </c>
    </row>
    <row r="223" spans="1:7" s="51" customFormat="1" x14ac:dyDescent="0.25">
      <c r="A223" s="101" t="s">
        <v>951</v>
      </c>
      <c r="B223" s="66" t="s">
        <v>1763</v>
      </c>
      <c r="C223" s="124">
        <v>149.04300000000001</v>
      </c>
      <c r="D223" s="124">
        <v>999</v>
      </c>
      <c r="E223" s="101"/>
      <c r="F223" s="133">
        <f t="shared" si="10"/>
        <v>6.9271438460509524E-2</v>
      </c>
      <c r="G223" s="133">
        <f t="shared" si="11"/>
        <v>8.2208689927583942E-2</v>
      </c>
    </row>
    <row r="224" spans="1:7" s="51" customFormat="1" x14ac:dyDescent="0.25">
      <c r="A224" s="101" t="s">
        <v>952</v>
      </c>
      <c r="B224" s="66" t="s">
        <v>1764</v>
      </c>
      <c r="C224" s="124">
        <v>258.60680000000002</v>
      </c>
      <c r="D224" s="124">
        <v>1426</v>
      </c>
      <c r="E224" s="101"/>
      <c r="F224" s="133">
        <f t="shared" si="10"/>
        <v>0.12019393753258653</v>
      </c>
      <c r="G224" s="133">
        <f t="shared" si="11"/>
        <v>0.11734693877551021</v>
      </c>
    </row>
    <row r="225" spans="1:7" s="51" customFormat="1" x14ac:dyDescent="0.25">
      <c r="A225" s="101" t="s">
        <v>953</v>
      </c>
      <c r="B225" s="66" t="s">
        <v>1765</v>
      </c>
      <c r="C225" s="124">
        <v>322.77440000000001</v>
      </c>
      <c r="D225" s="124">
        <v>1781</v>
      </c>
      <c r="E225" s="101"/>
      <c r="F225" s="133">
        <f t="shared" si="10"/>
        <v>0.15001742440925026</v>
      </c>
      <c r="G225" s="133">
        <f t="shared" si="11"/>
        <v>0.14656023699802501</v>
      </c>
    </row>
    <row r="226" spans="1:7" s="51" customFormat="1" x14ac:dyDescent="0.25">
      <c r="A226" s="101" t="s">
        <v>954</v>
      </c>
      <c r="B226" s="66" t="s">
        <v>1766</v>
      </c>
      <c r="C226" s="124">
        <v>478.68810000000002</v>
      </c>
      <c r="D226" s="124">
        <v>2467</v>
      </c>
      <c r="E226" s="101"/>
      <c r="F226" s="133">
        <f t="shared" si="10"/>
        <v>0.22248219145433351</v>
      </c>
      <c r="G226" s="133">
        <f t="shared" si="11"/>
        <v>0.20301184990125082</v>
      </c>
    </row>
    <row r="227" spans="1:7" s="51" customFormat="1" x14ac:dyDescent="0.25">
      <c r="A227" s="101" t="s">
        <v>955</v>
      </c>
      <c r="B227" s="66" t="s">
        <v>1767</v>
      </c>
      <c r="C227" s="124">
        <v>699.36469999999997</v>
      </c>
      <c r="D227" s="124">
        <v>3527</v>
      </c>
      <c r="E227" s="101"/>
      <c r="F227" s="133">
        <f t="shared" si="10"/>
        <v>0.3250471258462504</v>
      </c>
      <c r="G227" s="133">
        <f t="shared" si="11"/>
        <v>0.2902402896642528</v>
      </c>
    </row>
    <row r="228" spans="1:7" s="51" customFormat="1" x14ac:dyDescent="0.25">
      <c r="A228" s="101" t="s">
        <v>956</v>
      </c>
      <c r="B228" s="66" t="s">
        <v>1768</v>
      </c>
      <c r="C228" s="124">
        <v>127.6236</v>
      </c>
      <c r="D228" s="124">
        <v>712</v>
      </c>
      <c r="E228" s="101"/>
      <c r="F228" s="133">
        <f t="shared" si="10"/>
        <v>5.9316239967718593E-2</v>
      </c>
      <c r="G228" s="133">
        <f t="shared" si="11"/>
        <v>5.8591178406846613E-2</v>
      </c>
    </row>
    <row r="229" spans="1:7" s="51" customFormat="1" x14ac:dyDescent="0.25">
      <c r="A229" s="101" t="s">
        <v>957</v>
      </c>
      <c r="B229" s="66" t="s">
        <v>1755</v>
      </c>
      <c r="C229" s="124">
        <v>0.55920000000000003</v>
      </c>
      <c r="D229" s="124">
        <v>3</v>
      </c>
      <c r="E229" s="101"/>
      <c r="F229" s="133">
        <f t="shared" si="10"/>
        <v>2.5990209796580133E-4</v>
      </c>
      <c r="G229" s="133">
        <f t="shared" si="11"/>
        <v>2.468729427254773E-4</v>
      </c>
    </row>
    <row r="230" spans="1:7" s="51" customFormat="1" x14ac:dyDescent="0.25">
      <c r="A230" s="101" t="s">
        <v>958</v>
      </c>
      <c r="B230" s="54" t="s">
        <v>1</v>
      </c>
      <c r="C230" s="124">
        <f>SUM(C222:C229)</f>
        <v>2151.5794000000001</v>
      </c>
      <c r="D230" s="124">
        <f>SUM(D222:D229)</f>
        <v>12152</v>
      </c>
      <c r="E230" s="101"/>
      <c r="F230" s="133">
        <f>SUM(F222:F229)</f>
        <v>1</v>
      </c>
      <c r="G230" s="133">
        <f>SUM(G222:G229)</f>
        <v>1</v>
      </c>
    </row>
    <row r="231" spans="1:7" s="64" customFormat="1" hidden="1" outlineLevel="1" x14ac:dyDescent="0.25">
      <c r="A231" s="101" t="s">
        <v>959</v>
      </c>
      <c r="B231" s="84" t="s">
        <v>1756</v>
      </c>
      <c r="C231" s="124">
        <v>0.55920000000000003</v>
      </c>
      <c r="D231" s="124">
        <v>3</v>
      </c>
      <c r="E231" s="66"/>
      <c r="F231" s="134">
        <f t="shared" ref="F231:F236" si="12">IF($C$230=0,"",IF(C231="","",C231/$C$230))</f>
        <v>2.5990209796580133E-4</v>
      </c>
      <c r="G231" s="134">
        <f t="shared" ref="G231:G236" si="13">IF($D$230=0,"",IF(D231="","",D231/$D$230))</f>
        <v>2.468729427254773E-4</v>
      </c>
    </row>
    <row r="232" spans="1:7" s="64" customFormat="1" hidden="1" outlineLevel="1" x14ac:dyDescent="0.25">
      <c r="A232" s="101" t="s">
        <v>960</v>
      </c>
      <c r="B232" s="84" t="s">
        <v>1757</v>
      </c>
      <c r="C232" s="124">
        <v>0</v>
      </c>
      <c r="D232" s="124">
        <v>0</v>
      </c>
      <c r="E232" s="66"/>
      <c r="F232" s="134">
        <f t="shared" si="12"/>
        <v>0</v>
      </c>
      <c r="G232" s="134">
        <f t="shared" si="13"/>
        <v>0</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0.36309999999999998</v>
      </c>
      <c r="E258" s="3"/>
      <c r="F258" s="3"/>
    </row>
    <row r="259" spans="1:7" x14ac:dyDescent="0.25">
      <c r="A259" s="101" t="s">
        <v>984</v>
      </c>
      <c r="B259" s="5" t="s">
        <v>34</v>
      </c>
      <c r="C259" s="133">
        <v>0.63690000000000002</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46" zoomScale="70" zoomScaleNormal="70" zoomScalePageLayoutView="80" workbookViewId="0">
      <selection activeCell="F41" sqref="F41"/>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election activeCell="H16" sqref="H16"/>
    </sheetView>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252</v>
      </c>
      <c r="B1" s="21"/>
      <c r="C1" s="3"/>
      <c r="E1" s="65"/>
      <c r="F1" s="154"/>
      <c r="G1" s="154"/>
      <c r="H1" s="154"/>
      <c r="I1" s="154"/>
      <c r="J1" s="154"/>
      <c r="K1" s="154"/>
      <c r="L1" s="154"/>
    </row>
    <row r="2" spans="1:13" x14ac:dyDescent="0.25">
      <c r="B2" s="3"/>
      <c r="C2" s="3"/>
      <c r="F2" s="154"/>
      <c r="G2" s="154"/>
      <c r="H2" s="154"/>
      <c r="I2" s="154"/>
      <c r="J2" s="154"/>
      <c r="K2" s="154"/>
      <c r="L2" s="154"/>
    </row>
    <row r="3" spans="1:13" x14ac:dyDescent="0.25">
      <c r="A3" s="93" t="s">
        <v>65</v>
      </c>
      <c r="B3" s="45"/>
      <c r="C3" s="3"/>
      <c r="F3" s="154"/>
      <c r="G3" s="154"/>
      <c r="H3" s="154"/>
      <c r="I3" s="154"/>
      <c r="J3" s="154"/>
      <c r="K3" s="154"/>
      <c r="L3" s="154"/>
    </row>
    <row r="4" spans="1:13" x14ac:dyDescent="0.25">
      <c r="C4" s="3"/>
      <c r="F4" s="154"/>
      <c r="G4" s="154"/>
      <c r="H4" s="154"/>
      <c r="I4" s="154"/>
      <c r="J4" s="154"/>
      <c r="K4" s="154"/>
      <c r="L4" s="154"/>
    </row>
    <row r="5" spans="1:13" ht="18.75" customHeight="1" x14ac:dyDescent="0.25">
      <c r="A5" s="20" t="s">
        <v>210</v>
      </c>
      <c r="B5" s="20" t="s">
        <v>1491</v>
      </c>
      <c r="C5" s="20" t="s">
        <v>1544</v>
      </c>
      <c r="F5" s="154"/>
      <c r="G5" s="154"/>
      <c r="H5" s="154"/>
      <c r="I5" s="154"/>
      <c r="J5" s="154"/>
      <c r="K5" s="154"/>
      <c r="L5" s="154"/>
    </row>
    <row r="6" spans="1:13" ht="45" x14ac:dyDescent="0.25">
      <c r="A6" s="100" t="s">
        <v>1462</v>
      </c>
      <c r="B6" s="55" t="s">
        <v>228</v>
      </c>
      <c r="C6" s="101" t="s">
        <v>1791</v>
      </c>
      <c r="F6" s="154"/>
      <c r="G6" s="154"/>
      <c r="H6" s="154"/>
      <c r="I6" s="154"/>
      <c r="J6" s="154"/>
      <c r="K6" s="154"/>
      <c r="L6" s="154"/>
    </row>
    <row r="7" spans="1:13" s="96" customFormat="1" x14ac:dyDescent="0.25">
      <c r="A7" s="100" t="s">
        <v>1463</v>
      </c>
      <c r="B7" s="55" t="s">
        <v>229</v>
      </c>
      <c r="C7" s="101" t="s">
        <v>1792</v>
      </c>
      <c r="D7" s="98"/>
      <c r="E7" s="98"/>
      <c r="F7" s="154"/>
      <c r="G7" s="154"/>
      <c r="H7" s="154"/>
      <c r="I7" s="154"/>
      <c r="J7" s="154"/>
      <c r="K7" s="154"/>
      <c r="L7" s="154"/>
      <c r="M7" s="98"/>
    </row>
    <row r="8" spans="1:13" s="96" customFormat="1" x14ac:dyDescent="0.25">
      <c r="A8" s="100" t="s">
        <v>1464</v>
      </c>
      <c r="B8" s="55" t="s">
        <v>230</v>
      </c>
      <c r="C8" s="101" t="s">
        <v>1793</v>
      </c>
      <c r="D8" s="98"/>
      <c r="E8" s="98"/>
      <c r="F8" s="154"/>
      <c r="G8" s="154"/>
      <c r="H8" s="154"/>
      <c r="I8" s="154"/>
      <c r="J8" s="154"/>
      <c r="K8" s="154"/>
      <c r="L8" s="154"/>
      <c r="M8" s="98"/>
    </row>
    <row r="9" spans="1:13" x14ac:dyDescent="0.25">
      <c r="A9" s="100" t="s">
        <v>1465</v>
      </c>
      <c r="B9" s="55" t="s">
        <v>64</v>
      </c>
      <c r="C9" s="101" t="s">
        <v>1774</v>
      </c>
      <c r="F9" s="154"/>
      <c r="G9" s="154"/>
      <c r="H9" s="154"/>
      <c r="I9" s="154"/>
      <c r="J9" s="154"/>
      <c r="K9" s="154"/>
      <c r="L9" s="154"/>
    </row>
    <row r="10" spans="1:13" ht="44.25" customHeight="1" x14ac:dyDescent="0.25">
      <c r="A10" s="100" t="s">
        <v>1466</v>
      </c>
      <c r="B10" s="55" t="s">
        <v>1794</v>
      </c>
      <c r="C10" s="101" t="s">
        <v>1779</v>
      </c>
      <c r="F10" s="154"/>
      <c r="G10" s="154"/>
      <c r="H10" s="154"/>
      <c r="I10" s="154"/>
      <c r="J10" s="154"/>
      <c r="K10" s="154"/>
      <c r="L10" s="154"/>
    </row>
    <row r="11" spans="1:13" s="96" customFormat="1" ht="54.75" customHeight="1" x14ac:dyDescent="0.25">
      <c r="A11" s="100" t="s">
        <v>1467</v>
      </c>
      <c r="B11" s="55" t="s">
        <v>1795</v>
      </c>
      <c r="C11" s="101" t="s">
        <v>1796</v>
      </c>
      <c r="D11" s="98"/>
      <c r="E11" s="98"/>
      <c r="F11" s="154"/>
      <c r="G11" s="154"/>
      <c r="H11" s="154"/>
      <c r="I11" s="154"/>
      <c r="J11" s="154"/>
      <c r="K11" s="154"/>
      <c r="L11" s="154"/>
      <c r="M11" s="98"/>
    </row>
    <row r="12" spans="1:13" ht="45" x14ac:dyDescent="0.25">
      <c r="A12" s="100" t="s">
        <v>1468</v>
      </c>
      <c r="B12" s="55" t="s">
        <v>232</v>
      </c>
      <c r="C12" s="101" t="s">
        <v>1777</v>
      </c>
      <c r="F12" s="154"/>
      <c r="G12" s="154"/>
      <c r="H12" s="154"/>
      <c r="I12" s="154"/>
      <c r="J12" s="154"/>
      <c r="K12" s="154"/>
      <c r="L12" s="154"/>
    </row>
    <row r="13" spans="1:13" s="96" customFormat="1" x14ac:dyDescent="0.25">
      <c r="A13" s="100" t="s">
        <v>1469</v>
      </c>
      <c r="B13" s="55" t="s">
        <v>264</v>
      </c>
      <c r="C13" s="101" t="s">
        <v>1776</v>
      </c>
      <c r="D13" s="98"/>
      <c r="E13" s="98"/>
      <c r="F13" s="154"/>
      <c r="G13" s="154"/>
      <c r="H13" s="154"/>
      <c r="I13" s="154"/>
      <c r="J13" s="154"/>
      <c r="K13" s="154"/>
      <c r="L13" s="154"/>
      <c r="M13" s="98"/>
    </row>
    <row r="14" spans="1:13" s="96" customFormat="1" ht="30" x14ac:dyDescent="0.25">
      <c r="A14" s="100" t="s">
        <v>1470</v>
      </c>
      <c r="B14" s="55" t="s">
        <v>265</v>
      </c>
      <c r="C14" s="101" t="s">
        <v>1775</v>
      </c>
      <c r="D14" s="98"/>
      <c r="E14" s="98"/>
      <c r="F14" s="154"/>
      <c r="G14" s="154"/>
      <c r="H14" s="154"/>
      <c r="I14" s="154"/>
      <c r="J14" s="154"/>
      <c r="K14" s="154"/>
      <c r="L14" s="154"/>
      <c r="M14" s="98"/>
    </row>
    <row r="15" spans="1:13" s="96" customFormat="1" x14ac:dyDescent="0.25">
      <c r="A15" s="100" t="s">
        <v>1471</v>
      </c>
      <c r="B15" s="55" t="s">
        <v>231</v>
      </c>
      <c r="C15" s="101" t="s">
        <v>1778</v>
      </c>
      <c r="D15" s="98"/>
      <c r="E15" s="98"/>
      <c r="F15" s="154"/>
      <c r="G15" s="154"/>
      <c r="H15" s="154"/>
      <c r="I15" s="154"/>
      <c r="J15" s="154"/>
      <c r="K15" s="154"/>
      <c r="L15" s="154"/>
      <c r="M15" s="98"/>
    </row>
    <row r="16" spans="1:13" ht="30" x14ac:dyDescent="0.25">
      <c r="A16" s="100" t="s">
        <v>1472</v>
      </c>
      <c r="B16" s="15" t="s">
        <v>266</v>
      </c>
      <c r="C16" s="101" t="s">
        <v>1773</v>
      </c>
      <c r="F16" s="154"/>
      <c r="G16" s="154"/>
      <c r="H16" s="154"/>
      <c r="I16" s="154"/>
      <c r="J16" s="154"/>
      <c r="K16" s="154"/>
      <c r="L16" s="154"/>
    </row>
    <row r="17" spans="1:13" ht="30" customHeight="1" x14ac:dyDescent="0.25">
      <c r="A17" s="100" t="s">
        <v>1473</v>
      </c>
      <c r="B17" s="15" t="s">
        <v>152</v>
      </c>
      <c r="C17" s="101" t="s">
        <v>1797</v>
      </c>
      <c r="F17" s="154"/>
      <c r="G17" s="154"/>
      <c r="H17" s="154"/>
      <c r="I17" s="154"/>
      <c r="J17" s="154"/>
      <c r="K17" s="154"/>
      <c r="L17" s="154"/>
    </row>
    <row r="18" spans="1:13" x14ac:dyDescent="0.25">
      <c r="A18" s="100" t="s">
        <v>1474</v>
      </c>
      <c r="B18" s="15" t="s">
        <v>149</v>
      </c>
      <c r="C18" s="101" t="s">
        <v>1798</v>
      </c>
      <c r="F18" s="154"/>
      <c r="G18" s="154"/>
      <c r="H18" s="154"/>
      <c r="I18" s="154"/>
      <c r="J18" s="154"/>
      <c r="K18" s="154"/>
      <c r="L18" s="154"/>
    </row>
    <row r="19" spans="1:13" s="63" customFormat="1" hidden="1" outlineLevel="1" x14ac:dyDescent="0.25">
      <c r="A19" s="100" t="s">
        <v>1475</v>
      </c>
      <c r="B19" s="15" t="s">
        <v>1494</v>
      </c>
      <c r="C19" s="101"/>
      <c r="D19" s="16"/>
      <c r="E19" s="16"/>
      <c r="F19" s="154"/>
      <c r="G19" s="154"/>
      <c r="H19" s="154"/>
      <c r="I19" s="154"/>
      <c r="J19" s="154"/>
      <c r="K19" s="154"/>
      <c r="L19" s="154"/>
      <c r="M19" s="16"/>
    </row>
    <row r="20" spans="1:13" s="96" customFormat="1" hidden="1" outlineLevel="1" x14ac:dyDescent="0.25">
      <c r="A20" s="100" t="s">
        <v>1476</v>
      </c>
      <c r="B20" s="15"/>
      <c r="C20" s="101"/>
      <c r="D20" s="98"/>
      <c r="E20" s="98"/>
      <c r="F20" s="154"/>
      <c r="G20" s="154"/>
      <c r="H20" s="154"/>
      <c r="I20" s="154"/>
      <c r="J20" s="154"/>
      <c r="K20" s="154"/>
      <c r="L20" s="154"/>
      <c r="M20" s="98"/>
    </row>
    <row r="21" spans="1:13" s="96" customFormat="1" hidden="1" outlineLevel="1" x14ac:dyDescent="0.25">
      <c r="A21" s="100" t="s">
        <v>1477</v>
      </c>
      <c r="B21" s="15"/>
      <c r="C21" s="101"/>
      <c r="D21" s="98"/>
      <c r="E21" s="98"/>
      <c r="F21" s="154"/>
      <c r="G21" s="154"/>
      <c r="H21" s="154"/>
      <c r="I21" s="154"/>
      <c r="J21" s="154"/>
      <c r="K21" s="154"/>
      <c r="L21" s="154"/>
      <c r="M21" s="98"/>
    </row>
    <row r="22" spans="1:13" s="96" customFormat="1" hidden="1" outlineLevel="1" x14ac:dyDescent="0.25">
      <c r="A22" s="100" t="s">
        <v>1478</v>
      </c>
      <c r="B22" s="15"/>
      <c r="C22" s="101"/>
      <c r="D22" s="98"/>
      <c r="E22" s="98"/>
      <c r="F22" s="154"/>
      <c r="G22" s="154"/>
      <c r="H22" s="154"/>
      <c r="I22" s="154"/>
      <c r="J22" s="154"/>
      <c r="K22" s="154"/>
      <c r="L22" s="154"/>
      <c r="M22" s="98"/>
    </row>
    <row r="23" spans="1:13" s="96" customFormat="1" hidden="1" outlineLevel="1" x14ac:dyDescent="0.25">
      <c r="A23" s="100" t="s">
        <v>1479</v>
      </c>
      <c r="B23" s="15"/>
      <c r="C23" s="101"/>
      <c r="D23" s="98"/>
      <c r="E23" s="98"/>
      <c r="F23" s="154"/>
      <c r="G23" s="154"/>
      <c r="H23" s="154"/>
      <c r="I23" s="154"/>
      <c r="J23" s="154"/>
      <c r="K23" s="154"/>
      <c r="L23" s="154"/>
      <c r="M23" s="98"/>
    </row>
    <row r="24" spans="1:13" s="155" customFormat="1" ht="18.75" collapsed="1" x14ac:dyDescent="0.25">
      <c r="A24" s="20"/>
      <c r="B24" s="20" t="s">
        <v>1492</v>
      </c>
      <c r="C24" s="163" t="s">
        <v>161</v>
      </c>
      <c r="D24" s="98"/>
      <c r="E24" s="98"/>
      <c r="F24" s="154"/>
      <c r="G24" s="154"/>
      <c r="H24" s="154"/>
      <c r="I24" s="154"/>
      <c r="J24" s="154"/>
      <c r="K24" s="154"/>
      <c r="L24" s="154"/>
      <c r="M24" s="98"/>
    </row>
    <row r="25" spans="1:13" s="63" customFormat="1" x14ac:dyDescent="0.25">
      <c r="A25" s="100" t="s">
        <v>1480</v>
      </c>
      <c r="B25" s="15" t="s">
        <v>162</v>
      </c>
      <c r="C25" s="101" t="s">
        <v>184</v>
      </c>
      <c r="D25" s="16"/>
      <c r="E25" s="16"/>
      <c r="F25" s="154"/>
      <c r="G25" s="154"/>
      <c r="H25" s="154"/>
      <c r="I25" s="154"/>
      <c r="J25" s="154"/>
      <c r="K25" s="154"/>
      <c r="L25" s="154"/>
      <c r="M25" s="16"/>
    </row>
    <row r="26" spans="1:13" s="63" customFormat="1" x14ac:dyDescent="0.25">
      <c r="A26" s="100" t="s">
        <v>1481</v>
      </c>
      <c r="B26" s="15" t="s">
        <v>163</v>
      </c>
      <c r="C26" s="101" t="s">
        <v>185</v>
      </c>
      <c r="D26" s="16"/>
      <c r="E26" s="16"/>
      <c r="F26" s="154"/>
      <c r="G26" s="154"/>
      <c r="H26" s="154"/>
      <c r="I26" s="154"/>
      <c r="J26" s="154"/>
      <c r="K26" s="154"/>
      <c r="L26" s="154"/>
      <c r="M26" s="16"/>
    </row>
    <row r="27" spans="1:13" s="63" customFormat="1" x14ac:dyDescent="0.25">
      <c r="A27" s="100" t="s">
        <v>1482</v>
      </c>
      <c r="B27" s="15" t="s">
        <v>164</v>
      </c>
      <c r="C27" s="101" t="s">
        <v>186</v>
      </c>
      <c r="D27" s="16"/>
      <c r="E27" s="16"/>
      <c r="F27" s="154"/>
      <c r="G27" s="154"/>
      <c r="H27" s="154"/>
      <c r="I27" s="154"/>
      <c r="J27" s="154"/>
      <c r="K27" s="154"/>
      <c r="L27" s="154"/>
      <c r="M27" s="16"/>
    </row>
    <row r="28" spans="1:13" s="63" customFormat="1" hidden="1" outlineLevel="1" x14ac:dyDescent="0.25">
      <c r="A28" s="100" t="s">
        <v>1480</v>
      </c>
      <c r="B28" s="97"/>
      <c r="C28" s="101"/>
      <c r="D28" s="16"/>
      <c r="E28" s="16"/>
      <c r="F28" s="154"/>
      <c r="G28" s="154"/>
      <c r="H28" s="154"/>
      <c r="I28" s="154"/>
      <c r="J28" s="154"/>
      <c r="K28" s="154"/>
      <c r="L28" s="154"/>
      <c r="M28" s="16"/>
    </row>
    <row r="29" spans="1:13" s="63" customFormat="1" hidden="1" outlineLevel="1" x14ac:dyDescent="0.25">
      <c r="A29" s="100" t="s">
        <v>1483</v>
      </c>
      <c r="B29" s="97"/>
      <c r="C29" s="101"/>
      <c r="D29" s="16"/>
      <c r="E29" s="16"/>
      <c r="F29" s="154"/>
      <c r="G29" s="154"/>
      <c r="H29" s="154"/>
      <c r="I29" s="154"/>
      <c r="J29" s="154"/>
      <c r="K29" s="154"/>
      <c r="L29" s="154"/>
      <c r="M29" s="16"/>
    </row>
    <row r="30" spans="1:13" s="63" customFormat="1" hidden="1" outlineLevel="1" x14ac:dyDescent="0.25">
      <c r="A30" s="100" t="s">
        <v>1484</v>
      </c>
      <c r="B30" s="15"/>
      <c r="C30" s="101"/>
      <c r="D30" s="16"/>
      <c r="E30" s="16"/>
      <c r="F30" s="154"/>
      <c r="G30" s="154"/>
      <c r="H30" s="154"/>
      <c r="I30" s="154"/>
      <c r="J30" s="154"/>
      <c r="K30" s="154"/>
      <c r="L30" s="154"/>
      <c r="M30" s="16"/>
    </row>
    <row r="31" spans="1:13" ht="18.75" collapsed="1" x14ac:dyDescent="0.25">
      <c r="A31" s="20"/>
      <c r="B31" s="20" t="s">
        <v>1493</v>
      </c>
      <c r="C31" s="163" t="s">
        <v>1799</v>
      </c>
      <c r="F31" s="154"/>
      <c r="G31" s="154"/>
      <c r="H31" s="154"/>
      <c r="I31" s="154"/>
      <c r="J31" s="154"/>
      <c r="K31" s="154"/>
      <c r="L31" s="154"/>
    </row>
    <row r="32" spans="1:13" ht="30" x14ac:dyDescent="0.25">
      <c r="A32" s="100" t="s">
        <v>1485</v>
      </c>
      <c r="B32" s="55" t="s">
        <v>1800</v>
      </c>
      <c r="C32" s="101" t="s">
        <v>1801</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election activeCell="D6" sqref="D6:H6"/>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F43" sqref="F43"/>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1802</v>
      </c>
      <c r="E14" s="4"/>
      <c r="F14" s="4"/>
      <c r="G14" s="4"/>
      <c r="H14" s="65"/>
      <c r="L14" s="65"/>
      <c r="M14" s="65"/>
    </row>
    <row r="15" spans="1:13" ht="45" x14ac:dyDescent="0.25">
      <c r="A15" s="101" t="s">
        <v>1564</v>
      </c>
      <c r="B15" s="97" t="s">
        <v>1780</v>
      </c>
      <c r="C15" s="101" t="s">
        <v>1699</v>
      </c>
      <c r="D15" s="101" t="s">
        <v>1803</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1802</v>
      </c>
      <c r="E18" s="4"/>
      <c r="F18" s="4"/>
      <c r="G18" s="4"/>
      <c r="H18" s="65"/>
      <c r="L18" s="65"/>
      <c r="M18" s="65"/>
    </row>
    <row r="19" spans="1:13" x14ac:dyDescent="0.25">
      <c r="A19" s="101" t="s">
        <v>1570</v>
      </c>
      <c r="B19" s="97" t="s">
        <v>1571</v>
      </c>
      <c r="C19" s="101" t="s">
        <v>1672</v>
      </c>
      <c r="D19" s="101" t="s">
        <v>1804</v>
      </c>
      <c r="E19" s="4"/>
      <c r="F19" s="4"/>
      <c r="G19" s="4"/>
      <c r="H19" s="65"/>
      <c r="L19" s="65"/>
      <c r="M19" s="65"/>
    </row>
    <row r="20" spans="1:13" x14ac:dyDescent="0.25">
      <c r="A20" s="101" t="s">
        <v>1572</v>
      </c>
      <c r="B20" s="97" t="s">
        <v>1573</v>
      </c>
      <c r="C20" s="101" t="s">
        <v>1682</v>
      </c>
      <c r="D20" s="101" t="s">
        <v>1805</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1806</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18.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45.229300000000002</v>
      </c>
      <c r="H75" s="65"/>
    </row>
    <row r="76" spans="1:14" x14ac:dyDescent="0.25">
      <c r="A76" s="101" t="s">
        <v>1634</v>
      </c>
      <c r="B76" s="101" t="s">
        <v>1635</v>
      </c>
      <c r="C76" s="124">
        <v>322.3768</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1.1999999999999999E-3</v>
      </c>
      <c r="D82" s="101" t="s">
        <v>185</v>
      </c>
      <c r="E82" s="101" t="s">
        <v>185</v>
      </c>
      <c r="F82" s="101" t="s">
        <v>185</v>
      </c>
      <c r="G82" s="105">
        <f>C82</f>
        <v>1.1999999999999999E-3</v>
      </c>
      <c r="H82" s="65"/>
    </row>
    <row r="83" spans="1:8" x14ac:dyDescent="0.25">
      <c r="A83" s="101" t="s">
        <v>1643</v>
      </c>
      <c r="B83" s="101" t="s">
        <v>1783</v>
      </c>
      <c r="C83" s="105">
        <v>2.0000000000000001E-4</v>
      </c>
      <c r="D83" s="101" t="s">
        <v>185</v>
      </c>
      <c r="E83" s="101" t="s">
        <v>185</v>
      </c>
      <c r="F83" s="101" t="s">
        <v>185</v>
      </c>
      <c r="G83" s="105">
        <f>C83</f>
        <v>2.0000000000000001E-4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1E-4</v>
      </c>
      <c r="D85" s="101" t="s">
        <v>185</v>
      </c>
      <c r="E85" s="101" t="s">
        <v>185</v>
      </c>
      <c r="F85" s="101" t="s">
        <v>185</v>
      </c>
      <c r="G85" s="105">
        <f>C85</f>
        <v>1E-4</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0.99850000000000005</v>
      </c>
      <c r="D87" s="101" t="str">
        <f>IF(B87="","","ND2")</f>
        <v>ND2</v>
      </c>
      <c r="E87" s="101" t="str">
        <f>IF(B87="","","ND2")</f>
        <v>ND2</v>
      </c>
      <c r="F87" s="101" t="str">
        <f>IF(B87="","","ND2")</f>
        <v>ND2</v>
      </c>
      <c r="G87" s="105">
        <f>IF(B87="","",C87)</f>
        <v>0.99850000000000005</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34" zoomScale="90" zoomScaleNormal="55" zoomScaleSheetLayoutView="90" workbookViewId="0">
      <selection activeCell="A56" sqref="A56"/>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purl.org/dc/dcmitype/"/>
    <ds:schemaRef ds:uri="http://www.w3.org/XML/1998/namespace"/>
    <ds:schemaRef ds:uri="http://purl.org/dc/elements/1.1/"/>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2017-11-15T09:59:34Z</dcterms:created>
  <dcterms:modified xsi:type="dcterms:W3CDTF">2017-11-27T11:55:32Z</dcterms:modified>
</cp:coreProperties>
</file>